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G:\DEP. KONTROLINGU\Zespół ds. Plan\Wspólny\15. Informacja o adekwatności kapitałowej-ujawnienia\18. Informacja za 2022 r\9. Na stronę internetową\"/>
    </mc:Choice>
  </mc:AlternateContent>
  <xr:revisionPtr revIDLastSave="0" documentId="13_ncr:1_{54359713-4FB5-4314-A85C-9EE58B2AF68F}" xr6:coauthVersionLast="36" xr6:coauthVersionMax="36" xr10:uidLastSave="{00000000-0000-0000-0000-000000000000}"/>
  <bookViews>
    <workbookView xWindow="-105" yWindow="-105" windowWidth="23265" windowHeight="12585" tabRatio="912" firstSheet="1" activeTab="1" xr2:uid="{00000000-000D-0000-FFFF-FFFF00000000}"/>
  </bookViews>
  <sheets>
    <sheet name="Tytuł" sheetId="1" r:id="rId1"/>
    <sheet name="INDEKS" sheetId="2" r:id="rId2"/>
    <sheet name="EU OV1" sheetId="3" r:id="rId3"/>
    <sheet name="EU KM1" sheetId="4" r:id="rId4"/>
    <sheet name="EU LI 1" sheetId="5" r:id="rId5"/>
    <sheet name="EU LI 2" sheetId="6" r:id="rId6"/>
    <sheet name="EU LI3" sheetId="7" r:id="rId7"/>
    <sheet name="EU PV1" sheetId="8" r:id="rId8"/>
    <sheet name="IFRS9" sheetId="9" r:id="rId9"/>
    <sheet name="EU CC1" sheetId="10" r:id="rId10"/>
    <sheet name="EU CC2 " sheetId="11" r:id="rId11"/>
    <sheet name="EU CCA_obligacje" sheetId="12" r:id="rId12"/>
    <sheet name="EU CCA_akcje " sheetId="13" r:id="rId13"/>
    <sheet name="EU LR1 – LRSum" sheetId="14" r:id="rId14"/>
    <sheet name="EU LR2 - LRCom" sheetId="15" r:id="rId15"/>
    <sheet name="EU LR3 – LRSpl" sheetId="16" r:id="rId16"/>
    <sheet name="EU LIQ1" sheetId="17" r:id="rId17"/>
    <sheet name="EU LIQ2" sheetId="18" r:id="rId18"/>
    <sheet name="EU CR1" sheetId="19" r:id="rId19"/>
    <sheet name="EU CR1-A" sheetId="20" r:id="rId20"/>
    <sheet name="EU CR2" sheetId="21" r:id="rId21"/>
    <sheet name="EU CR2a" sheetId="22" r:id="rId22"/>
    <sheet name="EU CQ1" sheetId="23" r:id="rId23"/>
    <sheet name="EU CQ2" sheetId="24" r:id="rId24"/>
    <sheet name="EU CQ3" sheetId="25" r:id="rId25"/>
    <sheet name="EU CQ5" sheetId="26" r:id="rId26"/>
    <sheet name="EU CQ6" sheetId="27" r:id="rId27"/>
    <sheet name="EU CQ7" sheetId="28" r:id="rId28"/>
    <sheet name="EU CQ8" sheetId="29" r:id="rId29"/>
    <sheet name="EU CR3" sheetId="30" r:id="rId30"/>
    <sheet name="EU CR4" sheetId="31" r:id="rId31"/>
    <sheet name="EU CR5" sheetId="32" r:id="rId32"/>
    <sheet name="EU CCR1" sheetId="33" r:id="rId33"/>
    <sheet name="EU CCR2" sheetId="34" r:id="rId34"/>
    <sheet name="EU CCR3" sheetId="35" r:id="rId35"/>
    <sheet name="EU CCR5" sheetId="36" r:id="rId36"/>
    <sheet name="EU CCR6" sheetId="37" r:id="rId37"/>
    <sheet name="EU CCR8" sheetId="38" r:id="rId38"/>
    <sheet name="EU MR1" sheetId="39" r:id="rId39"/>
    <sheet name="EU OR1" sheetId="40" r:id="rId40"/>
    <sheet name="ORM" sheetId="41" r:id="rId41"/>
    <sheet name="EU REM1" sheetId="42" r:id="rId42"/>
    <sheet name="EU REM2" sheetId="43" r:id="rId43"/>
    <sheet name="EU REM3" sheetId="44" r:id="rId44"/>
    <sheet name="EU REM4" sheetId="45" r:id="rId45"/>
    <sheet name="EU REM5" sheetId="46" r:id="rId46"/>
    <sheet name="EU AE1" sheetId="47" r:id="rId47"/>
    <sheet name="EU AE2" sheetId="48" r:id="rId48"/>
    <sheet name="EU AE3" sheetId="49" r:id="rId49"/>
    <sheet name="EU IRRBB1" sheetId="50" r:id="rId50"/>
  </sheets>
  <externalReferences>
    <externalReference r:id="rId51"/>
    <externalReference r:id="rId52"/>
    <externalReference r:id="rId53"/>
    <externalReference r:id="rId54"/>
  </externalReferences>
  <definedNames>
    <definedName name="___mds_asyncwriteback___">FALSE</definedName>
    <definedName name="___mds_spreading___">FALSE</definedName>
    <definedName name="_xc3" localSheetId="0">#REF!</definedName>
    <definedName name="_xc3">#REF!</definedName>
    <definedName name="_xc4" localSheetId="0">#REF!</definedName>
    <definedName name="_xc4">#REF!</definedName>
    <definedName name="_xc470">#REF!</definedName>
    <definedName name="_xc472">#REF!</definedName>
    <definedName name="_xc5">#REF!</definedName>
    <definedName name="_xc7001">#REF!</definedName>
    <definedName name="_xc7002">#REF!</definedName>
    <definedName name="_xc7021">#REF!</definedName>
    <definedName name="_xc7022">#REF!</definedName>
    <definedName name="_xc73">#REF!</definedName>
    <definedName name="_xc741">#REF!</definedName>
    <definedName name="_xc751099">#REF!</definedName>
    <definedName name="_xc7511">#REF!</definedName>
    <definedName name="_xc751399">#REF!</definedName>
    <definedName name="_xc7532">#REF!</definedName>
    <definedName name="_xc760">#REF!</definedName>
    <definedName name="_xc7601">#REF!</definedName>
    <definedName name="_xc761">#REF!</definedName>
    <definedName name="_xc77">#REF!</definedName>
    <definedName name="_xc8001">#REF!</definedName>
    <definedName name="_xc8002">#REF!</definedName>
    <definedName name="_xc8022">#REF!</definedName>
    <definedName name="_xc8072">#REF!</definedName>
    <definedName name="_xc817">#REF!</definedName>
    <definedName name="_xc83">#REF!</definedName>
    <definedName name="_xc830">#REF!</definedName>
    <definedName name="_xc831">#REF!</definedName>
    <definedName name="_xc832">#REF!</definedName>
    <definedName name="_xc8411">#REF!</definedName>
    <definedName name="_xc853">#REF!</definedName>
    <definedName name="_xc860">#REF!</definedName>
    <definedName name="_xc8601">#REF!</definedName>
    <definedName name="_xc861">#REF!</definedName>
    <definedName name="_xcz3">#REF!</definedName>
    <definedName name="_xd3">#REF!</definedName>
    <definedName name="_xd4">#REF!</definedName>
    <definedName name="_xd470">#REF!</definedName>
    <definedName name="_xd472">#REF!</definedName>
    <definedName name="_xd5">#REF!</definedName>
    <definedName name="_xd7001">#REF!</definedName>
    <definedName name="_xd7002">#REF!</definedName>
    <definedName name="_xd7021">#REF!</definedName>
    <definedName name="_xd7022">#REF!</definedName>
    <definedName name="_xd73">#REF!</definedName>
    <definedName name="_xd741">#REF!</definedName>
    <definedName name="_xd751099">#REF!</definedName>
    <definedName name="_xd7511">#REF!</definedName>
    <definedName name="_xd751399">#REF!</definedName>
    <definedName name="_xd7532">#REF!</definedName>
    <definedName name="_xd760">#REF!</definedName>
    <definedName name="_xd7601">#REF!</definedName>
    <definedName name="_xd761">#REF!</definedName>
    <definedName name="_xd77">#REF!</definedName>
    <definedName name="_xd8001">#REF!</definedName>
    <definedName name="_xd8002">#REF!</definedName>
    <definedName name="_xd8022">#REF!</definedName>
    <definedName name="_xd8072">#REF!</definedName>
    <definedName name="_xd817">#REF!</definedName>
    <definedName name="_xd83">#REF!</definedName>
    <definedName name="_xd830">#REF!</definedName>
    <definedName name="_xd831">#REF!</definedName>
    <definedName name="_xd832">#REF!</definedName>
    <definedName name="_xd8411">#REF!</definedName>
    <definedName name="_xd853">#REF!</definedName>
    <definedName name="_xd860">#REF!</definedName>
    <definedName name="_xd8601">#REF!</definedName>
    <definedName name="_xd861">#REF!</definedName>
    <definedName name="_xdz3">#REF!</definedName>
    <definedName name="_xj3">#REF!</definedName>
    <definedName name="_xj4">#REF!</definedName>
    <definedName name="_xj470">#REF!</definedName>
    <definedName name="_xj472">#REF!</definedName>
    <definedName name="_xj5">#REF!</definedName>
    <definedName name="_xj7001">#REF!</definedName>
    <definedName name="_xj7002">#REF!</definedName>
    <definedName name="_xj7021">#REF!</definedName>
    <definedName name="_xj7022">#REF!</definedName>
    <definedName name="_xj73">#REF!</definedName>
    <definedName name="_xj741">#REF!</definedName>
    <definedName name="_xj751099">#REF!</definedName>
    <definedName name="_xj7511">#REF!</definedName>
    <definedName name="_xj751399">#REF!</definedName>
    <definedName name="_xj7532">#REF!</definedName>
    <definedName name="_xj760">#REF!</definedName>
    <definedName name="_xj7601">#REF!</definedName>
    <definedName name="_xj761">#REF!</definedName>
    <definedName name="_xj77">#REF!</definedName>
    <definedName name="_xj8001">#REF!</definedName>
    <definedName name="_xj8002">#REF!</definedName>
    <definedName name="_xj8022">#REF!</definedName>
    <definedName name="_xj8072">#REF!</definedName>
    <definedName name="_xj817">#REF!</definedName>
    <definedName name="_xj83">#REF!</definedName>
    <definedName name="_xj830">#REF!</definedName>
    <definedName name="_xj831">#REF!</definedName>
    <definedName name="_xj832">#REF!</definedName>
    <definedName name="_xj8411">#REF!</definedName>
    <definedName name="_xj853">#REF!</definedName>
    <definedName name="_xj860">#REF!</definedName>
    <definedName name="_xj8601">#REF!</definedName>
    <definedName name="_xj861">#REF!</definedName>
    <definedName name="_xp3">#REF!</definedName>
    <definedName name="_xp4">#REF!</definedName>
    <definedName name="_xp470">#REF!</definedName>
    <definedName name="_xp472">#REF!</definedName>
    <definedName name="_xp5">#REF!</definedName>
    <definedName name="_xp7001">#REF!</definedName>
    <definedName name="_xp7002">#REF!</definedName>
    <definedName name="_xp7021">#REF!</definedName>
    <definedName name="_xp7022">#REF!</definedName>
    <definedName name="_xp73">#REF!</definedName>
    <definedName name="_xp741">#REF!</definedName>
    <definedName name="_xp751099">#REF!</definedName>
    <definedName name="_xp7511">#REF!</definedName>
    <definedName name="_xp751399">#REF!</definedName>
    <definedName name="_xp7532">#REF!</definedName>
    <definedName name="_xp760">#REF!</definedName>
    <definedName name="_xp7601">#REF!</definedName>
    <definedName name="_xp761">#REF!</definedName>
    <definedName name="_xp77">#REF!</definedName>
    <definedName name="_xp8001">#REF!</definedName>
    <definedName name="_xp8002">#REF!</definedName>
    <definedName name="_xp8022">#REF!</definedName>
    <definedName name="_xp8072">#REF!</definedName>
    <definedName name="_xp817">#REF!</definedName>
    <definedName name="_xp83">#REF!</definedName>
    <definedName name="_xp830">#REF!</definedName>
    <definedName name="_xp831">#REF!</definedName>
    <definedName name="_xp832">#REF!</definedName>
    <definedName name="_xp8411">#REF!</definedName>
    <definedName name="_xp853">#REF!</definedName>
    <definedName name="_xp860">#REF!</definedName>
    <definedName name="_xp8601">#REF!</definedName>
    <definedName name="_xp861">#REF!</definedName>
    <definedName name="_xt3">#REF!</definedName>
    <definedName name="_xt4">#REF!</definedName>
    <definedName name="_xt470">#REF!</definedName>
    <definedName name="_xt472">#REF!</definedName>
    <definedName name="_xt5">#REF!</definedName>
    <definedName name="_xt7001">#REF!</definedName>
    <definedName name="_xt7002">#REF!</definedName>
    <definedName name="_xt7021">#REF!</definedName>
    <definedName name="_xt7022">#REF!</definedName>
    <definedName name="_xt73">#REF!</definedName>
    <definedName name="_xt741">#REF!</definedName>
    <definedName name="_xt751099">#REF!</definedName>
    <definedName name="_xt7511">#REF!</definedName>
    <definedName name="_xt751399">#REF!</definedName>
    <definedName name="_xt7532">#REF!</definedName>
    <definedName name="_xt760">#REF!</definedName>
    <definedName name="_xt7601">#REF!</definedName>
    <definedName name="_xt761">#REF!</definedName>
    <definedName name="_xt77">#REF!</definedName>
    <definedName name="_xt8001">#REF!</definedName>
    <definedName name="_xt8002">#REF!</definedName>
    <definedName name="_xt8022">#REF!</definedName>
    <definedName name="_xt8072">#REF!</definedName>
    <definedName name="_xt817">#REF!</definedName>
    <definedName name="_xt83">#REF!</definedName>
    <definedName name="_xt830">#REF!</definedName>
    <definedName name="_xt831">#REF!</definedName>
    <definedName name="_xt832">#REF!</definedName>
    <definedName name="_xt8411">#REF!</definedName>
    <definedName name="_xt853">#REF!</definedName>
    <definedName name="_xt860">#REF!</definedName>
    <definedName name="_xt8601">#REF!</definedName>
    <definedName name="_xt861">#REF!</definedName>
    <definedName name="a" localSheetId="46" hidden="1">{"'BZ SA P&amp;l (fORECAST)'!$A$1:$BR$26"}</definedName>
    <definedName name="a" localSheetId="47" hidden="1">{"'BZ SA P&amp;l (fORECAST)'!$A$1:$BR$26"}</definedName>
    <definedName name="a" localSheetId="48" hidden="1">{"'BZ SA P&amp;l (fORECAST)'!$A$1:$BR$26"}</definedName>
    <definedName name="a" localSheetId="12" hidden="1">{"'BZ SA P&amp;l (fORECAST)'!$A$1:$BR$26"}</definedName>
    <definedName name="a" localSheetId="16" hidden="1">{"'BZ SA P&amp;l (fORECAST)'!$A$1:$BR$26"}</definedName>
    <definedName name="a" localSheetId="17" hidden="1">{"'BZ SA P&amp;l (fORECAST)'!$A$1:$BR$26"}</definedName>
    <definedName name="a" localSheetId="39" hidden="1">{"'BZ SA P&amp;l (fORECAST)'!$A$1:$BR$26"}</definedName>
    <definedName name="a" localSheetId="7" hidden="1">{"'BZ SA P&amp;l (fORECAST)'!$A$1:$BR$26"}</definedName>
    <definedName name="a" localSheetId="41" hidden="1">{"'BZ SA P&amp;l (fORECAST)'!$A$1:$BR$26"}</definedName>
    <definedName name="a" localSheetId="42" hidden="1">{"'BZ SA P&amp;l (fORECAST)'!$A$1:$BR$26"}</definedName>
    <definedName name="a" localSheetId="43" hidden="1">{"'BZ SA P&amp;l (fORECAST)'!$A$1:$BR$26"}</definedName>
    <definedName name="a" localSheetId="44" hidden="1">{"'BZ SA P&amp;l (fORECAST)'!$A$1:$BR$26"}</definedName>
    <definedName name="a" localSheetId="45" hidden="1">{"'BZ SA P&amp;l (fORECAST)'!$A$1:$BR$26"}</definedName>
    <definedName name="a" localSheetId="8" hidden="1">{"'BZ SA P&amp;l (fORECAST)'!$A$1:$BR$26"}</definedName>
    <definedName name="a" localSheetId="40" hidden="1">{"'BZ SA P&amp;l (fORECAST)'!$A$1:$BR$26"}</definedName>
    <definedName name="a" localSheetId="0" hidden="1">{"'BZ SA P&amp;l (fORECAST)'!$A$1:$BR$26"}</definedName>
    <definedName name="a" hidden="1">{"'BZ SA P&amp;l (fORECAST)'!$A$1:$BR$26"}</definedName>
    <definedName name="a_a" localSheetId="46" hidden="1">{"'BZ SA P&amp;l (fORECAST)'!$A$1:$BR$26"}</definedName>
    <definedName name="a_a" localSheetId="47" hidden="1">{"'BZ SA P&amp;l (fORECAST)'!$A$1:$BR$26"}</definedName>
    <definedName name="a_a" localSheetId="48" hidden="1">{"'BZ SA P&amp;l (fORECAST)'!$A$1:$BR$26"}</definedName>
    <definedName name="a_a" localSheetId="12" hidden="1">{"'BZ SA P&amp;l (fORECAST)'!$A$1:$BR$26"}</definedName>
    <definedName name="a_a" localSheetId="16" hidden="1">{"'BZ SA P&amp;l (fORECAST)'!$A$1:$BR$26"}</definedName>
    <definedName name="a_a" localSheetId="17" hidden="1">{"'BZ SA P&amp;l (fORECAST)'!$A$1:$BR$26"}</definedName>
    <definedName name="a_a" localSheetId="39" hidden="1">{"'BZ SA P&amp;l (fORECAST)'!$A$1:$BR$26"}</definedName>
    <definedName name="a_a" localSheetId="7" hidden="1">{"'BZ SA P&amp;l (fORECAST)'!$A$1:$BR$26"}</definedName>
    <definedName name="a_a" localSheetId="41" hidden="1">{"'BZ SA P&amp;l (fORECAST)'!$A$1:$BR$26"}</definedName>
    <definedName name="a_a" localSheetId="42" hidden="1">{"'BZ SA P&amp;l (fORECAST)'!$A$1:$BR$26"}</definedName>
    <definedName name="a_a" localSheetId="43" hidden="1">{"'BZ SA P&amp;l (fORECAST)'!$A$1:$BR$26"}</definedName>
    <definedName name="a_a" localSheetId="44" hidden="1">{"'BZ SA P&amp;l (fORECAST)'!$A$1:$BR$26"}</definedName>
    <definedName name="a_a" localSheetId="45" hidden="1">{"'BZ SA P&amp;l (fORECAST)'!$A$1:$BR$26"}</definedName>
    <definedName name="a_a" localSheetId="8" hidden="1">{"'BZ SA P&amp;l (fORECAST)'!$A$1:$BR$26"}</definedName>
    <definedName name="a_a" localSheetId="40" hidden="1">{"'BZ SA P&amp;l (fORECAST)'!$A$1:$BR$26"}</definedName>
    <definedName name="a_a" localSheetId="0" hidden="1">{"'BZ SA P&amp;l (fORECAST)'!$A$1:$BR$26"}</definedName>
    <definedName name="a_a" hidden="1">{"'BZ SA P&amp;l (fORECAST)'!$A$1:$BR$26"}</definedName>
    <definedName name="ab" localSheetId="46" hidden="1">{"'BZ SA P&amp;l (fORECAST)'!$A$1:$BR$26"}</definedName>
    <definedName name="ab" localSheetId="47" hidden="1">{"'BZ SA P&amp;l (fORECAST)'!$A$1:$BR$26"}</definedName>
    <definedName name="ab" localSheetId="48" hidden="1">{"'BZ SA P&amp;l (fORECAST)'!$A$1:$BR$26"}</definedName>
    <definedName name="ab" localSheetId="12" hidden="1">{"'BZ SA P&amp;l (fORECAST)'!$A$1:$BR$26"}</definedName>
    <definedName name="ab" localSheetId="16" hidden="1">{"'BZ SA P&amp;l (fORECAST)'!$A$1:$BR$26"}</definedName>
    <definedName name="ab" localSheetId="17" hidden="1">{"'BZ SA P&amp;l (fORECAST)'!$A$1:$BR$26"}</definedName>
    <definedName name="ab" localSheetId="39" hidden="1">{"'BZ SA P&amp;l (fORECAST)'!$A$1:$BR$26"}</definedName>
    <definedName name="ab" localSheetId="7" hidden="1">{"'BZ SA P&amp;l (fORECAST)'!$A$1:$BR$26"}</definedName>
    <definedName name="ab" localSheetId="41" hidden="1">{"'BZ SA P&amp;l (fORECAST)'!$A$1:$BR$26"}</definedName>
    <definedName name="ab" localSheetId="42" hidden="1">{"'BZ SA P&amp;l (fORECAST)'!$A$1:$BR$26"}</definedName>
    <definedName name="ab" localSheetId="43" hidden="1">{"'BZ SA P&amp;l (fORECAST)'!$A$1:$BR$26"}</definedName>
    <definedName name="ab" localSheetId="44" hidden="1">{"'BZ SA P&amp;l (fORECAST)'!$A$1:$BR$26"}</definedName>
    <definedName name="ab" localSheetId="45" hidden="1">{"'BZ SA P&amp;l (fORECAST)'!$A$1:$BR$26"}</definedName>
    <definedName name="ab" localSheetId="8" hidden="1">{"'BZ SA P&amp;l (fORECAST)'!$A$1:$BR$26"}</definedName>
    <definedName name="ab" localSheetId="40" hidden="1">{"'BZ SA P&amp;l (fORECAST)'!$A$1:$BR$26"}</definedName>
    <definedName name="ab" localSheetId="0" hidden="1">{"'BZ SA P&amp;l (fORECAST)'!$A$1:$BR$26"}</definedName>
    <definedName name="ab" hidden="1">{"'BZ SA P&amp;l (fORECAST)'!$A$1:$BR$26"}</definedName>
    <definedName name="agayaay" localSheetId="46" hidden="1">{"'BZ SA P&amp;l (fORECAST)'!$A$1:$BR$26"}</definedName>
    <definedName name="agayaay" localSheetId="47" hidden="1">{"'BZ SA P&amp;l (fORECAST)'!$A$1:$BR$26"}</definedName>
    <definedName name="agayaay" localSheetId="48" hidden="1">{"'BZ SA P&amp;l (fORECAST)'!$A$1:$BR$26"}</definedName>
    <definedName name="agayaay" localSheetId="12" hidden="1">{"'BZ SA P&amp;l (fORECAST)'!$A$1:$BR$26"}</definedName>
    <definedName name="agayaay" localSheetId="16" hidden="1">{"'BZ SA P&amp;l (fORECAST)'!$A$1:$BR$26"}</definedName>
    <definedName name="agayaay" localSheetId="17" hidden="1">{"'BZ SA P&amp;l (fORECAST)'!$A$1:$BR$26"}</definedName>
    <definedName name="agayaay" localSheetId="39" hidden="1">{"'BZ SA P&amp;l (fORECAST)'!$A$1:$BR$26"}</definedName>
    <definedName name="agayaay" localSheetId="7" hidden="1">{"'BZ SA P&amp;l (fORECAST)'!$A$1:$BR$26"}</definedName>
    <definedName name="agayaay" localSheetId="41" hidden="1">{"'BZ SA P&amp;l (fORECAST)'!$A$1:$BR$26"}</definedName>
    <definedName name="agayaay" localSheetId="42" hidden="1">{"'BZ SA P&amp;l (fORECAST)'!$A$1:$BR$26"}</definedName>
    <definedName name="agayaay" localSheetId="43" hidden="1">{"'BZ SA P&amp;l (fORECAST)'!$A$1:$BR$26"}</definedName>
    <definedName name="agayaay" localSheetId="44" hidden="1">{"'BZ SA P&amp;l (fORECAST)'!$A$1:$BR$26"}</definedName>
    <definedName name="agayaay" localSheetId="45" hidden="1">{"'BZ SA P&amp;l (fORECAST)'!$A$1:$BR$26"}</definedName>
    <definedName name="agayaay" localSheetId="8" hidden="1">{"'BZ SA P&amp;l (fORECAST)'!$A$1:$BR$26"}</definedName>
    <definedName name="agayaay" localSheetId="40" hidden="1">{"'BZ SA P&amp;l (fORECAST)'!$A$1:$BR$26"}</definedName>
    <definedName name="agayaay" localSheetId="0" hidden="1">{"'BZ SA P&amp;l (fORECAST)'!$A$1:$BR$26"}</definedName>
    <definedName name="agayaay" hidden="1">{"'BZ SA P&amp;l (fORECAST)'!$A$1:$BR$26"}</definedName>
    <definedName name="b" localSheetId="46" hidden="1">{"'BZ SA P&amp;l (fORECAST)'!$A$1:$BR$26"}</definedName>
    <definedName name="b" localSheetId="47" hidden="1">{"'BZ SA P&amp;l (fORECAST)'!$A$1:$BR$26"}</definedName>
    <definedName name="b" localSheetId="48" hidden="1">{"'BZ SA P&amp;l (fORECAST)'!$A$1:$BR$26"}</definedName>
    <definedName name="b" localSheetId="12" hidden="1">{"'BZ SA P&amp;l (fORECAST)'!$A$1:$BR$26"}</definedName>
    <definedName name="b" localSheetId="16" hidden="1">{"'BZ SA P&amp;l (fORECAST)'!$A$1:$BR$26"}</definedName>
    <definedName name="b" localSheetId="17" hidden="1">{"'BZ SA P&amp;l (fORECAST)'!$A$1:$BR$26"}</definedName>
    <definedName name="b" localSheetId="39" hidden="1">{"'BZ SA P&amp;l (fORECAST)'!$A$1:$BR$26"}</definedName>
    <definedName name="b" localSheetId="7" hidden="1">{"'BZ SA P&amp;l (fORECAST)'!$A$1:$BR$26"}</definedName>
    <definedName name="b" localSheetId="41" hidden="1">{"'BZ SA P&amp;l (fORECAST)'!$A$1:$BR$26"}</definedName>
    <definedName name="b" localSheetId="42" hidden="1">{"'BZ SA P&amp;l (fORECAST)'!$A$1:$BR$26"}</definedName>
    <definedName name="b" localSheetId="43" hidden="1">{"'BZ SA P&amp;l (fORECAST)'!$A$1:$BR$26"}</definedName>
    <definedName name="b" localSheetId="44" hidden="1">{"'BZ SA P&amp;l (fORECAST)'!$A$1:$BR$26"}</definedName>
    <definedName name="b" localSheetId="45" hidden="1">{"'BZ SA P&amp;l (fORECAST)'!$A$1:$BR$26"}</definedName>
    <definedName name="b" localSheetId="8" hidden="1">{"'BZ SA P&amp;l (fORECAST)'!$A$1:$BR$26"}</definedName>
    <definedName name="b" localSheetId="40" hidden="1">{"'BZ SA P&amp;l (fORECAST)'!$A$1:$BR$26"}</definedName>
    <definedName name="b" localSheetId="0" hidden="1">{"'BZ SA P&amp;l (fORECAST)'!$A$1:$BR$26"}</definedName>
    <definedName name="b" hidden="1">{"'BZ SA P&amp;l (fORECAST)'!$A$1:$BR$26"}</definedName>
    <definedName name="ba" localSheetId="46" hidden="1">{"'BZ SA P&amp;l (fORECAST)'!$A$1:$BR$26"}</definedName>
    <definedName name="ba" localSheetId="47" hidden="1">{"'BZ SA P&amp;l (fORECAST)'!$A$1:$BR$26"}</definedName>
    <definedName name="ba" localSheetId="48" hidden="1">{"'BZ SA P&amp;l (fORECAST)'!$A$1:$BR$26"}</definedName>
    <definedName name="ba" localSheetId="12" hidden="1">{"'BZ SA P&amp;l (fORECAST)'!$A$1:$BR$26"}</definedName>
    <definedName name="ba" localSheetId="16" hidden="1">{"'BZ SA P&amp;l (fORECAST)'!$A$1:$BR$26"}</definedName>
    <definedName name="ba" localSheetId="17" hidden="1">{"'BZ SA P&amp;l (fORECAST)'!$A$1:$BR$26"}</definedName>
    <definedName name="ba" localSheetId="39" hidden="1">{"'BZ SA P&amp;l (fORECAST)'!$A$1:$BR$26"}</definedName>
    <definedName name="ba" localSheetId="7" hidden="1">{"'BZ SA P&amp;l (fORECAST)'!$A$1:$BR$26"}</definedName>
    <definedName name="ba" localSheetId="41" hidden="1">{"'BZ SA P&amp;l (fORECAST)'!$A$1:$BR$26"}</definedName>
    <definedName name="ba" localSheetId="42" hidden="1">{"'BZ SA P&amp;l (fORECAST)'!$A$1:$BR$26"}</definedName>
    <definedName name="ba" localSheetId="43" hidden="1">{"'BZ SA P&amp;l (fORECAST)'!$A$1:$BR$26"}</definedName>
    <definedName name="ba" localSheetId="44" hidden="1">{"'BZ SA P&amp;l (fORECAST)'!$A$1:$BR$26"}</definedName>
    <definedName name="ba" localSheetId="45" hidden="1">{"'BZ SA P&amp;l (fORECAST)'!$A$1:$BR$26"}</definedName>
    <definedName name="ba" localSheetId="8" hidden="1">{"'BZ SA P&amp;l (fORECAST)'!$A$1:$BR$26"}</definedName>
    <definedName name="ba" localSheetId="40" hidden="1">{"'BZ SA P&amp;l (fORECAST)'!$A$1:$BR$26"}</definedName>
    <definedName name="ba" localSheetId="0" hidden="1">{"'BZ SA P&amp;l (fORECAST)'!$A$1:$BR$26"}</definedName>
    <definedName name="ba" hidden="1">{"'BZ SA P&amp;l (fORECAST)'!$A$1:$BR$26"}</definedName>
    <definedName name="cccc" localSheetId="46" hidden="1">{"'BZ SA P&amp;l (fORECAST)'!$A$1:$BR$26"}</definedName>
    <definedName name="cccc" localSheetId="47" hidden="1">{"'BZ SA P&amp;l (fORECAST)'!$A$1:$BR$26"}</definedName>
    <definedName name="cccc" localSheetId="48" hidden="1">{"'BZ SA P&amp;l (fORECAST)'!$A$1:$BR$26"}</definedName>
    <definedName name="cccc" localSheetId="12" hidden="1">{"'BZ SA P&amp;l (fORECAST)'!$A$1:$BR$26"}</definedName>
    <definedName name="cccc" localSheetId="16" hidden="1">{"'BZ SA P&amp;l (fORECAST)'!$A$1:$BR$26"}</definedName>
    <definedName name="cccc" localSheetId="17" hidden="1">{"'BZ SA P&amp;l (fORECAST)'!$A$1:$BR$26"}</definedName>
    <definedName name="cccc" localSheetId="39" hidden="1">{"'BZ SA P&amp;l (fORECAST)'!$A$1:$BR$26"}</definedName>
    <definedName name="cccc" localSheetId="7" hidden="1">{"'BZ SA P&amp;l (fORECAST)'!$A$1:$BR$26"}</definedName>
    <definedName name="cccc" localSheetId="41" hidden="1">{"'BZ SA P&amp;l (fORECAST)'!$A$1:$BR$26"}</definedName>
    <definedName name="cccc" localSheetId="42" hidden="1">{"'BZ SA P&amp;l (fORECAST)'!$A$1:$BR$26"}</definedName>
    <definedName name="cccc" localSheetId="43" hidden="1">{"'BZ SA P&amp;l (fORECAST)'!$A$1:$BR$26"}</definedName>
    <definedName name="cccc" localSheetId="44" hidden="1">{"'BZ SA P&amp;l (fORECAST)'!$A$1:$BR$26"}</definedName>
    <definedName name="cccc" localSheetId="45" hidden="1">{"'BZ SA P&amp;l (fORECAST)'!$A$1:$BR$26"}</definedName>
    <definedName name="cccc" localSheetId="8" hidden="1">{"'BZ SA P&amp;l (fORECAST)'!$A$1:$BR$26"}</definedName>
    <definedName name="cccc" localSheetId="40" hidden="1">{"'BZ SA P&amp;l (fORECAST)'!$A$1:$BR$26"}</definedName>
    <definedName name="cccc" localSheetId="0" hidden="1">{"'BZ SA P&amp;l (fORECAST)'!$A$1:$BR$26"}</definedName>
    <definedName name="cccc" hidden="1">{"'BZ SA P&amp;l (fORECAST)'!$A$1:$BR$26"}</definedName>
    <definedName name="ccccc" localSheetId="46" hidden="1">{"'BZ SA P&amp;l (fORECAST)'!$A$1:$BR$26"}</definedName>
    <definedName name="ccccc" localSheetId="47" hidden="1">{"'BZ SA P&amp;l (fORECAST)'!$A$1:$BR$26"}</definedName>
    <definedName name="ccccc" localSheetId="48" hidden="1">{"'BZ SA P&amp;l (fORECAST)'!$A$1:$BR$26"}</definedName>
    <definedName name="ccccc" localSheetId="12" hidden="1">{"'BZ SA P&amp;l (fORECAST)'!$A$1:$BR$26"}</definedName>
    <definedName name="ccccc" localSheetId="16" hidden="1">{"'BZ SA P&amp;l (fORECAST)'!$A$1:$BR$26"}</definedName>
    <definedName name="ccccc" localSheetId="17" hidden="1">{"'BZ SA P&amp;l (fORECAST)'!$A$1:$BR$26"}</definedName>
    <definedName name="ccccc" localSheetId="39" hidden="1">{"'BZ SA P&amp;l (fORECAST)'!$A$1:$BR$26"}</definedName>
    <definedName name="ccccc" localSheetId="7" hidden="1">{"'BZ SA P&amp;l (fORECAST)'!$A$1:$BR$26"}</definedName>
    <definedName name="ccccc" localSheetId="41" hidden="1">{"'BZ SA P&amp;l (fORECAST)'!$A$1:$BR$26"}</definedName>
    <definedName name="ccccc" localSheetId="42" hidden="1">{"'BZ SA P&amp;l (fORECAST)'!$A$1:$BR$26"}</definedName>
    <definedName name="ccccc" localSheetId="43" hidden="1">{"'BZ SA P&amp;l (fORECAST)'!$A$1:$BR$26"}</definedName>
    <definedName name="ccccc" localSheetId="44" hidden="1">{"'BZ SA P&amp;l (fORECAST)'!$A$1:$BR$26"}</definedName>
    <definedName name="ccccc" localSheetId="45" hidden="1">{"'BZ SA P&amp;l (fORECAST)'!$A$1:$BR$26"}</definedName>
    <definedName name="ccccc" localSheetId="8" hidden="1">{"'BZ SA P&amp;l (fORECAST)'!$A$1:$BR$26"}</definedName>
    <definedName name="ccccc" localSheetId="40" hidden="1">{"'BZ SA P&amp;l (fORECAST)'!$A$1:$BR$26"}</definedName>
    <definedName name="ccccc" localSheetId="0" hidden="1">{"'BZ SA P&amp;l (fORECAST)'!$A$1:$BR$26"}</definedName>
    <definedName name="ccccc" hidden="1">{"'BZ SA P&amp;l (fORECAST)'!$A$1:$BR$26"}</definedName>
    <definedName name="Data">[1]BILANS!$B$6</definedName>
    <definedName name="ddddd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1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1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1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epozyty">#REF!</definedName>
    <definedName name="e" localSheetId="46" hidden="1">{"'BZ SA P&amp;l (fORECAST)'!$A$1:$BR$26"}</definedName>
    <definedName name="e" localSheetId="47" hidden="1">{"'BZ SA P&amp;l (fORECAST)'!$A$1:$BR$26"}</definedName>
    <definedName name="e" localSheetId="48" hidden="1">{"'BZ SA P&amp;l (fORECAST)'!$A$1:$BR$26"}</definedName>
    <definedName name="e" localSheetId="12" hidden="1">{"'BZ SA P&amp;l (fORECAST)'!$A$1:$BR$26"}</definedName>
    <definedName name="e" localSheetId="16" hidden="1">{"'BZ SA P&amp;l (fORECAST)'!$A$1:$BR$26"}</definedName>
    <definedName name="e" localSheetId="17" hidden="1">{"'BZ SA P&amp;l (fORECAST)'!$A$1:$BR$26"}</definedName>
    <definedName name="e" localSheetId="39" hidden="1">{"'BZ SA P&amp;l (fORECAST)'!$A$1:$BR$26"}</definedName>
    <definedName name="e" localSheetId="7" hidden="1">{"'BZ SA P&amp;l (fORECAST)'!$A$1:$BR$26"}</definedName>
    <definedName name="e" localSheetId="41" hidden="1">{"'BZ SA P&amp;l (fORECAST)'!$A$1:$BR$26"}</definedName>
    <definedName name="e" localSheetId="42" hidden="1">{"'BZ SA P&amp;l (fORECAST)'!$A$1:$BR$26"}</definedName>
    <definedName name="e" localSheetId="43" hidden="1">{"'BZ SA P&amp;l (fORECAST)'!$A$1:$BR$26"}</definedName>
    <definedName name="e" localSheetId="44" hidden="1">{"'BZ SA P&amp;l (fORECAST)'!$A$1:$BR$26"}</definedName>
    <definedName name="e" localSheetId="45" hidden="1">{"'BZ SA P&amp;l (fORECAST)'!$A$1:$BR$26"}</definedName>
    <definedName name="e" localSheetId="8" hidden="1">{"'BZ SA P&amp;l (fORECAST)'!$A$1:$BR$26"}</definedName>
    <definedName name="e" localSheetId="40" hidden="1">{"'BZ SA P&amp;l (fORECAST)'!$A$1:$BR$26"}</definedName>
    <definedName name="e" localSheetId="0" hidden="1">{"'BZ SA P&amp;l (fORECAST)'!$A$1:$BR$26"}</definedName>
    <definedName name="e" hidden="1">{"'BZ SA P&amp;l (fORECAST)'!$A$1:$BR$26"}</definedName>
    <definedName name="ee" localSheetId="46" hidden="1">{"'BZ SA P&amp;l (fORECAST)'!$A$1:$BR$26"}</definedName>
    <definedName name="ee" localSheetId="47" hidden="1">{"'BZ SA P&amp;l (fORECAST)'!$A$1:$BR$26"}</definedName>
    <definedName name="ee" localSheetId="48" hidden="1">{"'BZ SA P&amp;l (fORECAST)'!$A$1:$BR$26"}</definedName>
    <definedName name="ee" localSheetId="12" hidden="1">{"'BZ SA P&amp;l (fORECAST)'!$A$1:$BR$26"}</definedName>
    <definedName name="ee" localSheetId="16" hidden="1">{"'BZ SA P&amp;l (fORECAST)'!$A$1:$BR$26"}</definedName>
    <definedName name="ee" localSheetId="17" hidden="1">{"'BZ SA P&amp;l (fORECAST)'!$A$1:$BR$26"}</definedName>
    <definedName name="ee" localSheetId="39" hidden="1">{"'BZ SA P&amp;l (fORECAST)'!$A$1:$BR$26"}</definedName>
    <definedName name="ee" localSheetId="7" hidden="1">{"'BZ SA P&amp;l (fORECAST)'!$A$1:$BR$26"}</definedName>
    <definedName name="ee" localSheetId="41" hidden="1">{"'BZ SA P&amp;l (fORECAST)'!$A$1:$BR$26"}</definedName>
    <definedName name="ee" localSheetId="42" hidden="1">{"'BZ SA P&amp;l (fORECAST)'!$A$1:$BR$26"}</definedName>
    <definedName name="ee" localSheetId="43" hidden="1">{"'BZ SA P&amp;l (fORECAST)'!$A$1:$BR$26"}</definedName>
    <definedName name="ee" localSheetId="44" hidden="1">{"'BZ SA P&amp;l (fORECAST)'!$A$1:$BR$26"}</definedName>
    <definedName name="ee" localSheetId="45" hidden="1">{"'BZ SA P&amp;l (fORECAST)'!$A$1:$BR$26"}</definedName>
    <definedName name="ee" localSheetId="8" hidden="1">{"'BZ SA P&amp;l (fORECAST)'!$A$1:$BR$26"}</definedName>
    <definedName name="ee" localSheetId="40" hidden="1">{"'BZ SA P&amp;l (fORECAST)'!$A$1:$BR$26"}</definedName>
    <definedName name="ee" localSheetId="0" hidden="1">{"'BZ SA P&amp;l (fORECAST)'!$A$1:$BR$26"}</definedName>
    <definedName name="ee" hidden="1">{"'BZ SA P&amp;l (fORECAST)'!$A$1:$BR$26"}</definedName>
    <definedName name="eeeee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1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1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1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ff" hidden="1">#N/A</definedName>
    <definedName name="FS" localSheetId="46" hidden="1">{"'BZ SA P&amp;l (fORECAST)'!$A$1:$BR$26"}</definedName>
    <definedName name="FS" localSheetId="47" hidden="1">{"'BZ SA P&amp;l (fORECAST)'!$A$1:$BR$26"}</definedName>
    <definedName name="FS" localSheetId="48" hidden="1">{"'BZ SA P&amp;l (fORECAST)'!$A$1:$BR$26"}</definedName>
    <definedName name="FS" localSheetId="12" hidden="1">{"'BZ SA P&amp;l (fORECAST)'!$A$1:$BR$26"}</definedName>
    <definedName name="FS" localSheetId="16" hidden="1">{"'BZ SA P&amp;l (fORECAST)'!$A$1:$BR$26"}</definedName>
    <definedName name="FS" localSheetId="17" hidden="1">{"'BZ SA P&amp;l (fORECAST)'!$A$1:$BR$26"}</definedName>
    <definedName name="FS" localSheetId="39" hidden="1">{"'BZ SA P&amp;l (fORECAST)'!$A$1:$BR$26"}</definedName>
    <definedName name="FS" localSheetId="7" hidden="1">{"'BZ SA P&amp;l (fORECAST)'!$A$1:$BR$26"}</definedName>
    <definedName name="FS" localSheetId="41" hidden="1">{"'BZ SA P&amp;l (fORECAST)'!$A$1:$BR$26"}</definedName>
    <definedName name="FS" localSheetId="42" hidden="1">{"'BZ SA P&amp;l (fORECAST)'!$A$1:$BR$26"}</definedName>
    <definedName name="FS" localSheetId="43" hidden="1">{"'BZ SA P&amp;l (fORECAST)'!$A$1:$BR$26"}</definedName>
    <definedName name="FS" localSheetId="44" hidden="1">{"'BZ SA P&amp;l (fORECAST)'!$A$1:$BR$26"}</definedName>
    <definedName name="FS" localSheetId="45" hidden="1">{"'BZ SA P&amp;l (fORECAST)'!$A$1:$BR$26"}</definedName>
    <definedName name="FS" localSheetId="8" hidden="1">{"'BZ SA P&amp;l (fORECAST)'!$A$1:$BR$26"}</definedName>
    <definedName name="FS" localSheetId="40" hidden="1">{"'BZ SA P&amp;l (fORECAST)'!$A$1:$BR$26"}</definedName>
    <definedName name="FS" localSheetId="0" hidden="1">{"'BZ SA P&amp;l (fORECAST)'!$A$1:$BR$26"}</definedName>
    <definedName name="FS" hidden="1">{"'BZ SA P&amp;l (fORECAST)'!$A$1:$BR$26"}</definedName>
    <definedName name="gg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1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1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1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1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1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1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djhsusisdsdf" localSheetId="46" hidden="1">{"'BZ SA P&amp;l (fORECAST)'!$A$1:$BR$26"}</definedName>
    <definedName name="hdjhsusisdsdf" localSheetId="47" hidden="1">{"'BZ SA P&amp;l (fORECAST)'!$A$1:$BR$26"}</definedName>
    <definedName name="hdjhsusisdsdf" localSheetId="48" hidden="1">{"'BZ SA P&amp;l (fORECAST)'!$A$1:$BR$26"}</definedName>
    <definedName name="hdjhsusisdsdf" localSheetId="12" hidden="1">{"'BZ SA P&amp;l (fORECAST)'!$A$1:$BR$26"}</definedName>
    <definedName name="hdjhsusisdsdf" localSheetId="16" hidden="1">{"'BZ SA P&amp;l (fORECAST)'!$A$1:$BR$26"}</definedName>
    <definedName name="hdjhsusisdsdf" localSheetId="17" hidden="1">{"'BZ SA P&amp;l (fORECAST)'!$A$1:$BR$26"}</definedName>
    <definedName name="hdjhsusisdsdf" localSheetId="39" hidden="1">{"'BZ SA P&amp;l (fORECAST)'!$A$1:$BR$26"}</definedName>
    <definedName name="hdjhsusisdsdf" localSheetId="7" hidden="1">{"'BZ SA P&amp;l (fORECAST)'!$A$1:$BR$26"}</definedName>
    <definedName name="hdjhsusisdsdf" localSheetId="41" hidden="1">{"'BZ SA P&amp;l (fORECAST)'!$A$1:$BR$26"}</definedName>
    <definedName name="hdjhsusisdsdf" localSheetId="42" hidden="1">{"'BZ SA P&amp;l (fORECAST)'!$A$1:$BR$26"}</definedName>
    <definedName name="hdjhsusisdsdf" localSheetId="43" hidden="1">{"'BZ SA P&amp;l (fORECAST)'!$A$1:$BR$26"}</definedName>
    <definedName name="hdjhsusisdsdf" localSheetId="44" hidden="1">{"'BZ SA P&amp;l (fORECAST)'!$A$1:$BR$26"}</definedName>
    <definedName name="hdjhsusisdsdf" localSheetId="45" hidden="1">{"'BZ SA P&amp;l (fORECAST)'!$A$1:$BR$26"}</definedName>
    <definedName name="hdjhsusisdsdf" localSheetId="8" hidden="1">{"'BZ SA P&amp;l (fORECAST)'!$A$1:$BR$26"}</definedName>
    <definedName name="hdjhsusisdsdf" localSheetId="40" hidden="1">{"'BZ SA P&amp;l (fORECAST)'!$A$1:$BR$26"}</definedName>
    <definedName name="hdjhsusisdsdf" localSheetId="0" hidden="1">{"'BZ SA P&amp;l (fORECAST)'!$A$1:$BR$26"}</definedName>
    <definedName name="hdjhsusisdsdf" hidden="1">{"'BZ SA P&amp;l (fORECAST)'!$A$1:$BR$26"}</definedName>
    <definedName name="hhh" localSheetId="46" hidden="1">{"'BZ SA P&amp;l (fORECAST)'!$A$1:$BR$26"}</definedName>
    <definedName name="hhh" localSheetId="47" hidden="1">{"'BZ SA P&amp;l (fORECAST)'!$A$1:$BR$26"}</definedName>
    <definedName name="hhh" localSheetId="48" hidden="1">{"'BZ SA P&amp;l (fORECAST)'!$A$1:$BR$26"}</definedName>
    <definedName name="hhh" localSheetId="12" hidden="1">{"'BZ SA P&amp;l (fORECAST)'!$A$1:$BR$26"}</definedName>
    <definedName name="hhh" localSheetId="16" hidden="1">{"'BZ SA P&amp;l (fORECAST)'!$A$1:$BR$26"}</definedName>
    <definedName name="hhh" localSheetId="17" hidden="1">{"'BZ SA P&amp;l (fORECAST)'!$A$1:$BR$26"}</definedName>
    <definedName name="hhh" localSheetId="39" hidden="1">{"'BZ SA P&amp;l (fORECAST)'!$A$1:$BR$26"}</definedName>
    <definedName name="hhh" localSheetId="7" hidden="1">{"'BZ SA P&amp;l (fORECAST)'!$A$1:$BR$26"}</definedName>
    <definedName name="hhh" localSheetId="41" hidden="1">{"'BZ SA P&amp;l (fORECAST)'!$A$1:$BR$26"}</definedName>
    <definedName name="hhh" localSheetId="42" hidden="1">{"'BZ SA P&amp;l (fORECAST)'!$A$1:$BR$26"}</definedName>
    <definedName name="hhh" localSheetId="43" hidden="1">{"'BZ SA P&amp;l (fORECAST)'!$A$1:$BR$26"}</definedName>
    <definedName name="hhh" localSheetId="44" hidden="1">{"'BZ SA P&amp;l (fORECAST)'!$A$1:$BR$26"}</definedName>
    <definedName name="hhh" localSheetId="45" hidden="1">{"'BZ SA P&amp;l (fORECAST)'!$A$1:$BR$26"}</definedName>
    <definedName name="hhh" localSheetId="8" hidden="1">{"'BZ SA P&amp;l (fORECAST)'!$A$1:$BR$26"}</definedName>
    <definedName name="hhh" localSheetId="40" hidden="1">{"'BZ SA P&amp;l (fORECAST)'!$A$1:$BR$26"}</definedName>
    <definedName name="hhh" localSheetId="0" hidden="1">{"'BZ SA P&amp;l (fORECAST)'!$A$1:$BR$26"}</definedName>
    <definedName name="hhh" hidden="1">{"'BZ SA P&amp;l (fORECAST)'!$A$1:$BR$26"}</definedName>
    <definedName name="hhhh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1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1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1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jskaa" localSheetId="46" hidden="1">{"'BZ SA P&amp;l (fORECAST)'!$A$1:$BR$26"}</definedName>
    <definedName name="hjskaa" localSheetId="47" hidden="1">{"'BZ SA P&amp;l (fORECAST)'!$A$1:$BR$26"}</definedName>
    <definedName name="hjskaa" localSheetId="48" hidden="1">{"'BZ SA P&amp;l (fORECAST)'!$A$1:$BR$26"}</definedName>
    <definedName name="hjskaa" localSheetId="12" hidden="1">{"'BZ SA P&amp;l (fORECAST)'!$A$1:$BR$26"}</definedName>
    <definedName name="hjskaa" localSheetId="16" hidden="1">{"'BZ SA P&amp;l (fORECAST)'!$A$1:$BR$26"}</definedName>
    <definedName name="hjskaa" localSheetId="17" hidden="1">{"'BZ SA P&amp;l (fORECAST)'!$A$1:$BR$26"}</definedName>
    <definedName name="hjskaa" localSheetId="39" hidden="1">{"'BZ SA P&amp;l (fORECAST)'!$A$1:$BR$26"}</definedName>
    <definedName name="hjskaa" localSheetId="7" hidden="1">{"'BZ SA P&amp;l (fORECAST)'!$A$1:$BR$26"}</definedName>
    <definedName name="hjskaa" localSheetId="41" hidden="1">{"'BZ SA P&amp;l (fORECAST)'!$A$1:$BR$26"}</definedName>
    <definedName name="hjskaa" localSheetId="42" hidden="1">{"'BZ SA P&amp;l (fORECAST)'!$A$1:$BR$26"}</definedName>
    <definedName name="hjskaa" localSheetId="43" hidden="1">{"'BZ SA P&amp;l (fORECAST)'!$A$1:$BR$26"}</definedName>
    <definedName name="hjskaa" localSheetId="44" hidden="1">{"'BZ SA P&amp;l (fORECAST)'!$A$1:$BR$26"}</definedName>
    <definedName name="hjskaa" localSheetId="45" hidden="1">{"'BZ SA P&amp;l (fORECAST)'!$A$1:$BR$26"}</definedName>
    <definedName name="hjskaa" localSheetId="8" hidden="1">{"'BZ SA P&amp;l (fORECAST)'!$A$1:$BR$26"}</definedName>
    <definedName name="hjskaa" localSheetId="40" hidden="1">{"'BZ SA P&amp;l (fORECAST)'!$A$1:$BR$26"}</definedName>
    <definedName name="hjskaa" localSheetId="0" hidden="1">{"'BZ SA P&amp;l (fORECAST)'!$A$1:$BR$26"}</definedName>
    <definedName name="hjskaa" hidden="1">{"'BZ SA P&amp;l (fORECAST)'!$A$1:$BR$26"}</definedName>
    <definedName name="HTML_CodePage" hidden="1">1250</definedName>
    <definedName name="HTML_Control" localSheetId="46" hidden="1">{"'BZ SA P&amp;l (fORECAST)'!$A$1:$BR$26"}</definedName>
    <definedName name="HTML_Control" localSheetId="47" hidden="1">{"'BZ SA P&amp;l (fORECAST)'!$A$1:$BR$26"}</definedName>
    <definedName name="HTML_Control" localSheetId="48" hidden="1">{"'BZ SA P&amp;l (fORECAST)'!$A$1:$BR$26"}</definedName>
    <definedName name="HTML_Control" localSheetId="12" hidden="1">{"'BZ SA P&amp;l (fORECAST)'!$A$1:$BR$26"}</definedName>
    <definedName name="HTML_Control" localSheetId="16" hidden="1">{"'BZ SA P&amp;l (fORECAST)'!$A$1:$BR$26"}</definedName>
    <definedName name="HTML_Control" localSheetId="17" hidden="1">{"'BZ SA P&amp;l (fORECAST)'!$A$1:$BR$26"}</definedName>
    <definedName name="HTML_Control" localSheetId="39" hidden="1">{"'BZ SA P&amp;l (fORECAST)'!$A$1:$BR$26"}</definedName>
    <definedName name="HTML_Control" localSheetId="7" hidden="1">{"'BZ SA P&amp;l (fORECAST)'!$A$1:$BR$26"}</definedName>
    <definedName name="HTML_Control" localSheetId="41" hidden="1">{"'BZ SA P&amp;l (fORECAST)'!$A$1:$BR$26"}</definedName>
    <definedName name="HTML_Control" localSheetId="42" hidden="1">{"'BZ SA P&amp;l (fORECAST)'!$A$1:$BR$26"}</definedName>
    <definedName name="HTML_Control" localSheetId="43" hidden="1">{"'BZ SA P&amp;l (fORECAST)'!$A$1:$BR$26"}</definedName>
    <definedName name="HTML_Control" localSheetId="44" hidden="1">{"'BZ SA P&amp;l (fORECAST)'!$A$1:$BR$26"}</definedName>
    <definedName name="HTML_Control" localSheetId="45" hidden="1">{"'BZ SA P&amp;l (fORECAST)'!$A$1:$BR$26"}</definedName>
    <definedName name="HTML_Control" localSheetId="8" hidden="1">{"'BZ SA P&amp;l (fORECAST)'!$A$1:$BR$26"}</definedName>
    <definedName name="HTML_Control" localSheetId="40" hidden="1">{"'BZ SA P&amp;l (fORECAST)'!$A$1:$BR$26"}</definedName>
    <definedName name="HTML_Control" localSheetId="0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46" hidden="1">{"Bilans płatniczy narastająco",#N/A,TRUE,"Bilans płatniczy narastająco"}</definedName>
    <definedName name="HZ_indeks" localSheetId="47" hidden="1">{"Bilans płatniczy narastająco",#N/A,TRUE,"Bilans płatniczy narastająco"}</definedName>
    <definedName name="HZ_indeks" localSheetId="48" hidden="1">{"Bilans płatniczy narastająco",#N/A,TRUE,"Bilans płatniczy narastająco"}</definedName>
    <definedName name="HZ_indeks" localSheetId="12" hidden="1">{"Bilans płatniczy narastająco",#N/A,TRUE,"Bilans płatniczy narastająco"}</definedName>
    <definedName name="HZ_indeks" localSheetId="16" hidden="1">{"Bilans płatniczy narastająco",#N/A,TRUE,"Bilans płatniczy narastająco"}</definedName>
    <definedName name="HZ_indeks" localSheetId="17" hidden="1">{"Bilans płatniczy narastająco",#N/A,TRUE,"Bilans płatniczy narastająco"}</definedName>
    <definedName name="HZ_indeks" localSheetId="39" hidden="1">{"Bilans płatniczy narastająco",#N/A,TRUE,"Bilans płatniczy narastająco"}</definedName>
    <definedName name="HZ_indeks" localSheetId="7" hidden="1">{"Bilans płatniczy narastająco",#N/A,TRUE,"Bilans płatniczy narastająco"}</definedName>
    <definedName name="HZ_indeks" localSheetId="41" hidden="1">{"Bilans płatniczy narastająco",#N/A,TRUE,"Bilans płatniczy narastająco"}</definedName>
    <definedName name="HZ_indeks" localSheetId="42" hidden="1">{"Bilans płatniczy narastająco",#N/A,TRUE,"Bilans płatniczy narastająco"}</definedName>
    <definedName name="HZ_indeks" localSheetId="43" hidden="1">{"Bilans płatniczy narastająco",#N/A,TRUE,"Bilans płatniczy narastająco"}</definedName>
    <definedName name="HZ_indeks" localSheetId="44" hidden="1">{"Bilans płatniczy narastająco",#N/A,TRUE,"Bilans płatniczy narastająco"}</definedName>
    <definedName name="HZ_indeks" localSheetId="45" hidden="1">{"Bilans płatniczy narastająco",#N/A,TRUE,"Bilans płatniczy narastająco"}</definedName>
    <definedName name="HZ_indeks" localSheetId="8" hidden="1">{"Bilans płatniczy narastająco",#N/A,TRUE,"Bilans płatniczy narastająco"}</definedName>
    <definedName name="HZ_indeks" localSheetId="40" hidden="1">{"Bilans płatniczy narastająco",#N/A,TRUE,"Bilans płatniczy narastająco"}</definedName>
    <definedName name="HZ_indeks" localSheetId="0" hidden="1">{"Bilans płatniczy narastająco",#N/A,TRUE,"Bilans płatniczy narastająco"}</definedName>
    <definedName name="HZ_indeks" hidden="1">{"Bilans płatniczy narastająco",#N/A,TRUE,"Bilans płatniczy narastająco"}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hskhsfsfsf" localSheetId="46" hidden="1">{"Bilans płatniczy narastająco",#N/A,TRUE,"Bilans płatniczy narastająco"}</definedName>
    <definedName name="jhskhsfsfsf" localSheetId="47" hidden="1">{"Bilans płatniczy narastająco",#N/A,TRUE,"Bilans płatniczy narastająco"}</definedName>
    <definedName name="jhskhsfsfsf" localSheetId="48" hidden="1">{"Bilans płatniczy narastająco",#N/A,TRUE,"Bilans płatniczy narastająco"}</definedName>
    <definedName name="jhskhsfsfsf" localSheetId="12" hidden="1">{"Bilans płatniczy narastająco",#N/A,TRUE,"Bilans płatniczy narastająco"}</definedName>
    <definedName name="jhskhsfsfsf" localSheetId="16" hidden="1">{"Bilans płatniczy narastająco",#N/A,TRUE,"Bilans płatniczy narastająco"}</definedName>
    <definedName name="jhskhsfsfsf" localSheetId="17" hidden="1">{"Bilans płatniczy narastająco",#N/A,TRUE,"Bilans płatniczy narastająco"}</definedName>
    <definedName name="jhskhsfsfsf" localSheetId="39" hidden="1">{"Bilans płatniczy narastająco",#N/A,TRUE,"Bilans płatniczy narastająco"}</definedName>
    <definedName name="jhskhsfsfsf" localSheetId="7" hidden="1">{"Bilans płatniczy narastająco",#N/A,TRUE,"Bilans płatniczy narastająco"}</definedName>
    <definedName name="jhskhsfsfsf" localSheetId="41" hidden="1">{"Bilans płatniczy narastająco",#N/A,TRUE,"Bilans płatniczy narastająco"}</definedName>
    <definedName name="jhskhsfsfsf" localSheetId="42" hidden="1">{"Bilans płatniczy narastająco",#N/A,TRUE,"Bilans płatniczy narastająco"}</definedName>
    <definedName name="jhskhsfsfsf" localSheetId="43" hidden="1">{"Bilans płatniczy narastająco",#N/A,TRUE,"Bilans płatniczy narastająco"}</definedName>
    <definedName name="jhskhsfsfsf" localSheetId="44" hidden="1">{"Bilans płatniczy narastająco",#N/A,TRUE,"Bilans płatniczy narastająco"}</definedName>
    <definedName name="jhskhsfsfsf" localSheetId="45" hidden="1">{"Bilans płatniczy narastająco",#N/A,TRUE,"Bilans płatniczy narastająco"}</definedName>
    <definedName name="jhskhsfsfsf" localSheetId="8" hidden="1">{"Bilans płatniczy narastająco",#N/A,TRUE,"Bilans płatniczy narastająco"}</definedName>
    <definedName name="jhskhsfsfsf" localSheetId="40" hidden="1">{"Bilans płatniczy narastająco",#N/A,TRUE,"Bilans płatniczy narastająco"}</definedName>
    <definedName name="jhskhsfsfsf" localSheetId="0" hidden="1">{"Bilans płatniczy narastająco",#N/A,TRUE,"Bilans płatniczy narastająco"}</definedName>
    <definedName name="jhskhsfsfsf" hidden="1">{"Bilans płatniczy narastająco",#N/A,TRUE,"Bilans płatniczy narastająco"}</definedName>
    <definedName name="JI" localSheetId="46" hidden="1">{"'BZ SA P&amp;l (fORECAST)'!$A$1:$BR$26"}</definedName>
    <definedName name="JI" localSheetId="47" hidden="1">{"'BZ SA P&amp;l (fORECAST)'!$A$1:$BR$26"}</definedName>
    <definedName name="JI" localSheetId="48" hidden="1">{"'BZ SA P&amp;l (fORECAST)'!$A$1:$BR$26"}</definedName>
    <definedName name="JI" localSheetId="12" hidden="1">{"'BZ SA P&amp;l (fORECAST)'!$A$1:$BR$26"}</definedName>
    <definedName name="JI" localSheetId="16" hidden="1">{"'BZ SA P&amp;l (fORECAST)'!$A$1:$BR$26"}</definedName>
    <definedName name="JI" localSheetId="17" hidden="1">{"'BZ SA P&amp;l (fORECAST)'!$A$1:$BR$26"}</definedName>
    <definedName name="JI" localSheetId="39" hidden="1">{"'BZ SA P&amp;l (fORECAST)'!$A$1:$BR$26"}</definedName>
    <definedName name="JI" localSheetId="7" hidden="1">{"'BZ SA P&amp;l (fORECAST)'!$A$1:$BR$26"}</definedName>
    <definedName name="JI" localSheetId="41" hidden="1">{"'BZ SA P&amp;l (fORECAST)'!$A$1:$BR$26"}</definedName>
    <definedName name="JI" localSheetId="42" hidden="1">{"'BZ SA P&amp;l (fORECAST)'!$A$1:$BR$26"}</definedName>
    <definedName name="JI" localSheetId="43" hidden="1">{"'BZ SA P&amp;l (fORECAST)'!$A$1:$BR$26"}</definedName>
    <definedName name="JI" localSheetId="44" hidden="1">{"'BZ SA P&amp;l (fORECAST)'!$A$1:$BR$26"}</definedName>
    <definedName name="JI" localSheetId="45" hidden="1">{"'BZ SA P&amp;l (fORECAST)'!$A$1:$BR$26"}</definedName>
    <definedName name="JI" localSheetId="8" hidden="1">{"'BZ SA P&amp;l (fORECAST)'!$A$1:$BR$26"}</definedName>
    <definedName name="JI" localSheetId="40" hidden="1">{"'BZ SA P&amp;l (fORECAST)'!$A$1:$BR$26"}</definedName>
    <definedName name="JI" localSheetId="0" hidden="1">{"'BZ SA P&amp;l (fORECAST)'!$A$1:$BR$26"}</definedName>
    <definedName name="JI" hidden="1">{"'BZ SA P&amp;l (fORECAST)'!$A$1:$BR$26"}</definedName>
    <definedName name="jjj" localSheetId="46" hidden="1">{"'BZ SA P&amp;l (fORECAST)'!$A$1:$BR$26"}</definedName>
    <definedName name="jjj" localSheetId="47" hidden="1">{"'BZ SA P&amp;l (fORECAST)'!$A$1:$BR$26"}</definedName>
    <definedName name="jjj" localSheetId="48" hidden="1">{"'BZ SA P&amp;l (fORECAST)'!$A$1:$BR$26"}</definedName>
    <definedName name="jjj" localSheetId="12" hidden="1">{"'BZ SA P&amp;l (fORECAST)'!$A$1:$BR$26"}</definedName>
    <definedName name="jjj" localSheetId="16" hidden="1">{"'BZ SA P&amp;l (fORECAST)'!$A$1:$BR$26"}</definedName>
    <definedName name="jjj" localSheetId="17" hidden="1">{"'BZ SA P&amp;l (fORECAST)'!$A$1:$BR$26"}</definedName>
    <definedName name="jjj" localSheetId="39" hidden="1">{"'BZ SA P&amp;l (fORECAST)'!$A$1:$BR$26"}</definedName>
    <definedName name="jjj" localSheetId="7" hidden="1">{"'BZ SA P&amp;l (fORECAST)'!$A$1:$BR$26"}</definedName>
    <definedName name="jjj" localSheetId="41" hidden="1">{"'BZ SA P&amp;l (fORECAST)'!$A$1:$BR$26"}</definedName>
    <definedName name="jjj" localSheetId="42" hidden="1">{"'BZ SA P&amp;l (fORECAST)'!$A$1:$BR$26"}</definedName>
    <definedName name="jjj" localSheetId="43" hidden="1">{"'BZ SA P&amp;l (fORECAST)'!$A$1:$BR$26"}</definedName>
    <definedName name="jjj" localSheetId="44" hidden="1">{"'BZ SA P&amp;l (fORECAST)'!$A$1:$BR$26"}</definedName>
    <definedName name="jjj" localSheetId="45" hidden="1">{"'BZ SA P&amp;l (fORECAST)'!$A$1:$BR$26"}</definedName>
    <definedName name="jjj" localSheetId="8" hidden="1">{"'BZ SA P&amp;l (fORECAST)'!$A$1:$BR$26"}</definedName>
    <definedName name="jjj" localSheetId="40" hidden="1">{"'BZ SA P&amp;l (fORECAST)'!$A$1:$BR$26"}</definedName>
    <definedName name="jjj" localSheetId="0" hidden="1">{"'BZ SA P&amp;l (fORECAST)'!$A$1:$BR$26"}</definedName>
    <definedName name="jjj" hidden="1">{"'BZ SA P&amp;l (fORECAST)'!$A$1:$BR$26"}</definedName>
    <definedName name="jjjj" localSheetId="46" hidden="1">{"'BZ SA P&amp;l (fORECAST)'!$A$1:$BR$26"}</definedName>
    <definedName name="jjjj" localSheetId="47" hidden="1">{"'BZ SA P&amp;l (fORECAST)'!$A$1:$BR$26"}</definedName>
    <definedName name="jjjj" localSheetId="48" hidden="1">{"'BZ SA P&amp;l (fORECAST)'!$A$1:$BR$26"}</definedName>
    <definedName name="jjjj" localSheetId="12" hidden="1">{"'BZ SA P&amp;l (fORECAST)'!$A$1:$BR$26"}</definedName>
    <definedName name="jjjj" localSheetId="16" hidden="1">{"'BZ SA P&amp;l (fORECAST)'!$A$1:$BR$26"}</definedName>
    <definedName name="jjjj" localSheetId="17" hidden="1">{"'BZ SA P&amp;l (fORECAST)'!$A$1:$BR$26"}</definedName>
    <definedName name="jjjj" localSheetId="39" hidden="1">{"'BZ SA P&amp;l (fORECAST)'!$A$1:$BR$26"}</definedName>
    <definedName name="jjjj" localSheetId="7" hidden="1">{"'BZ SA P&amp;l (fORECAST)'!$A$1:$BR$26"}</definedName>
    <definedName name="jjjj" localSheetId="41" hidden="1">{"'BZ SA P&amp;l (fORECAST)'!$A$1:$BR$26"}</definedName>
    <definedName name="jjjj" localSheetId="42" hidden="1">{"'BZ SA P&amp;l (fORECAST)'!$A$1:$BR$26"}</definedName>
    <definedName name="jjjj" localSheetId="43" hidden="1">{"'BZ SA P&amp;l (fORECAST)'!$A$1:$BR$26"}</definedName>
    <definedName name="jjjj" localSheetId="44" hidden="1">{"'BZ SA P&amp;l (fORECAST)'!$A$1:$BR$26"}</definedName>
    <definedName name="jjjj" localSheetId="45" hidden="1">{"'BZ SA P&amp;l (fORECAST)'!$A$1:$BR$26"}</definedName>
    <definedName name="jjjj" localSheetId="8" hidden="1">{"'BZ SA P&amp;l (fORECAST)'!$A$1:$BR$26"}</definedName>
    <definedName name="jjjj" localSheetId="40" hidden="1">{"'BZ SA P&amp;l (fORECAST)'!$A$1:$BR$26"}</definedName>
    <definedName name="jjjj" localSheetId="0" hidden="1">{"'BZ SA P&amp;l (fORECAST)'!$A$1:$BR$26"}</definedName>
    <definedName name="jjjj" hidden="1">{"'BZ SA P&amp;l (fORECAST)'!$A$1:$BR$26"}</definedName>
    <definedName name="jjjjjj" localSheetId="46" hidden="1">{"'BZ SA P&amp;l (fORECAST)'!$A$1:$BR$26"}</definedName>
    <definedName name="jjjjjj" localSheetId="47" hidden="1">{"'BZ SA P&amp;l (fORECAST)'!$A$1:$BR$26"}</definedName>
    <definedName name="jjjjjj" localSheetId="48" hidden="1">{"'BZ SA P&amp;l (fORECAST)'!$A$1:$BR$26"}</definedName>
    <definedName name="jjjjjj" localSheetId="12" hidden="1">{"'BZ SA P&amp;l (fORECAST)'!$A$1:$BR$26"}</definedName>
    <definedName name="jjjjjj" localSheetId="16" hidden="1">{"'BZ SA P&amp;l (fORECAST)'!$A$1:$BR$26"}</definedName>
    <definedName name="jjjjjj" localSheetId="17" hidden="1">{"'BZ SA P&amp;l (fORECAST)'!$A$1:$BR$26"}</definedName>
    <definedName name="jjjjjj" localSheetId="39" hidden="1">{"'BZ SA P&amp;l (fORECAST)'!$A$1:$BR$26"}</definedName>
    <definedName name="jjjjjj" localSheetId="7" hidden="1">{"'BZ SA P&amp;l (fORECAST)'!$A$1:$BR$26"}</definedName>
    <definedName name="jjjjjj" localSheetId="41" hidden="1">{"'BZ SA P&amp;l (fORECAST)'!$A$1:$BR$26"}</definedName>
    <definedName name="jjjjjj" localSheetId="42" hidden="1">{"'BZ SA P&amp;l (fORECAST)'!$A$1:$BR$26"}</definedName>
    <definedName name="jjjjjj" localSheetId="43" hidden="1">{"'BZ SA P&amp;l (fORECAST)'!$A$1:$BR$26"}</definedName>
    <definedName name="jjjjjj" localSheetId="44" hidden="1">{"'BZ SA P&amp;l (fORECAST)'!$A$1:$BR$26"}</definedName>
    <definedName name="jjjjjj" localSheetId="45" hidden="1">{"'BZ SA P&amp;l (fORECAST)'!$A$1:$BR$26"}</definedName>
    <definedName name="jjjjjj" localSheetId="8" hidden="1">{"'BZ SA P&amp;l (fORECAST)'!$A$1:$BR$26"}</definedName>
    <definedName name="jjjjjj" localSheetId="40" hidden="1">{"'BZ SA P&amp;l (fORECAST)'!$A$1:$BR$26"}</definedName>
    <definedName name="jjjjjj" localSheetId="0" hidden="1">{"'BZ SA P&amp;l (fORECAST)'!$A$1:$BR$26"}</definedName>
    <definedName name="jjjjjj" hidden="1">{"'BZ SA P&amp;l (fORECAST)'!$A$1:$BR$26"}</definedName>
    <definedName name="jjjjjjj" localSheetId="46" hidden="1">{"'BZ SA P&amp;l (fORECAST)'!$A$1:$BR$26"}</definedName>
    <definedName name="jjjjjjj" localSheetId="47" hidden="1">{"'BZ SA P&amp;l (fORECAST)'!$A$1:$BR$26"}</definedName>
    <definedName name="jjjjjjj" localSheetId="48" hidden="1">{"'BZ SA P&amp;l (fORECAST)'!$A$1:$BR$26"}</definedName>
    <definedName name="jjjjjjj" localSheetId="12" hidden="1">{"'BZ SA P&amp;l (fORECAST)'!$A$1:$BR$26"}</definedName>
    <definedName name="jjjjjjj" localSheetId="16" hidden="1">{"'BZ SA P&amp;l (fORECAST)'!$A$1:$BR$26"}</definedName>
    <definedName name="jjjjjjj" localSheetId="17" hidden="1">{"'BZ SA P&amp;l (fORECAST)'!$A$1:$BR$26"}</definedName>
    <definedName name="jjjjjjj" localSheetId="39" hidden="1">{"'BZ SA P&amp;l (fORECAST)'!$A$1:$BR$26"}</definedName>
    <definedName name="jjjjjjj" localSheetId="7" hidden="1">{"'BZ SA P&amp;l (fORECAST)'!$A$1:$BR$26"}</definedName>
    <definedName name="jjjjjjj" localSheetId="41" hidden="1">{"'BZ SA P&amp;l (fORECAST)'!$A$1:$BR$26"}</definedName>
    <definedName name="jjjjjjj" localSheetId="42" hidden="1">{"'BZ SA P&amp;l (fORECAST)'!$A$1:$BR$26"}</definedName>
    <definedName name="jjjjjjj" localSheetId="43" hidden="1">{"'BZ SA P&amp;l (fORECAST)'!$A$1:$BR$26"}</definedName>
    <definedName name="jjjjjjj" localSheetId="44" hidden="1">{"'BZ SA P&amp;l (fORECAST)'!$A$1:$BR$26"}</definedName>
    <definedName name="jjjjjjj" localSheetId="45" hidden="1">{"'BZ SA P&amp;l (fORECAST)'!$A$1:$BR$26"}</definedName>
    <definedName name="jjjjjjj" localSheetId="8" hidden="1">{"'BZ SA P&amp;l (fORECAST)'!$A$1:$BR$26"}</definedName>
    <definedName name="jjjjjjj" localSheetId="40" hidden="1">{"'BZ SA P&amp;l (fORECAST)'!$A$1:$BR$26"}</definedName>
    <definedName name="jjjjjjj" localSheetId="0" hidden="1">{"'BZ SA P&amp;l (fORECAST)'!$A$1:$BR$26"}</definedName>
    <definedName name="jjjjjjj" hidden="1">{"'BZ SA P&amp;l (fORECAST)'!$A$1:$BR$26"}</definedName>
    <definedName name="jkhgjhj" localSheetId="46" hidden="1">{"'BZ SA P&amp;l (fORECAST)'!$A$1:$BR$26"}</definedName>
    <definedName name="jkhgjhj" localSheetId="47" hidden="1">{"'BZ SA P&amp;l (fORECAST)'!$A$1:$BR$26"}</definedName>
    <definedName name="jkhgjhj" localSheetId="48" hidden="1">{"'BZ SA P&amp;l (fORECAST)'!$A$1:$BR$26"}</definedName>
    <definedName name="jkhgjhj" localSheetId="12" hidden="1">{"'BZ SA P&amp;l (fORECAST)'!$A$1:$BR$26"}</definedName>
    <definedName name="jkhgjhj" localSheetId="16" hidden="1">{"'BZ SA P&amp;l (fORECAST)'!$A$1:$BR$26"}</definedName>
    <definedName name="jkhgjhj" localSheetId="17" hidden="1">{"'BZ SA P&amp;l (fORECAST)'!$A$1:$BR$26"}</definedName>
    <definedName name="jkhgjhj" localSheetId="39" hidden="1">{"'BZ SA P&amp;l (fORECAST)'!$A$1:$BR$26"}</definedName>
    <definedName name="jkhgjhj" localSheetId="7" hidden="1">{"'BZ SA P&amp;l (fORECAST)'!$A$1:$BR$26"}</definedName>
    <definedName name="jkhgjhj" localSheetId="41" hidden="1">{"'BZ SA P&amp;l (fORECAST)'!$A$1:$BR$26"}</definedName>
    <definedName name="jkhgjhj" localSheetId="42" hidden="1">{"'BZ SA P&amp;l (fORECAST)'!$A$1:$BR$26"}</definedName>
    <definedName name="jkhgjhj" localSheetId="43" hidden="1">{"'BZ SA P&amp;l (fORECAST)'!$A$1:$BR$26"}</definedName>
    <definedName name="jkhgjhj" localSheetId="44" hidden="1">{"'BZ SA P&amp;l (fORECAST)'!$A$1:$BR$26"}</definedName>
    <definedName name="jkhgjhj" localSheetId="45" hidden="1">{"'BZ SA P&amp;l (fORECAST)'!$A$1:$BR$26"}</definedName>
    <definedName name="jkhgjhj" localSheetId="8" hidden="1">{"'BZ SA P&amp;l (fORECAST)'!$A$1:$BR$26"}</definedName>
    <definedName name="jkhgjhj" localSheetId="40" hidden="1">{"'BZ SA P&amp;l (fORECAST)'!$A$1:$BR$26"}</definedName>
    <definedName name="jkhgjhj" localSheetId="0" hidden="1">{"'BZ SA P&amp;l (fORECAST)'!$A$1:$BR$26"}</definedName>
    <definedName name="jkhgjhj" hidden="1">{"'BZ SA P&amp;l (fORECAST)'!$A$1:$BR$26"}</definedName>
    <definedName name="jkhjkhjk" localSheetId="46" hidden="1">{"'BZ SA P&amp;l (fORECAST)'!$A$1:$BR$26"}</definedName>
    <definedName name="jkhjkhjk" localSheetId="47" hidden="1">{"'BZ SA P&amp;l (fORECAST)'!$A$1:$BR$26"}</definedName>
    <definedName name="jkhjkhjk" localSheetId="48" hidden="1">{"'BZ SA P&amp;l (fORECAST)'!$A$1:$BR$26"}</definedName>
    <definedName name="jkhjkhjk" localSheetId="12" hidden="1">{"'BZ SA P&amp;l (fORECAST)'!$A$1:$BR$26"}</definedName>
    <definedName name="jkhjkhjk" localSheetId="16" hidden="1">{"'BZ SA P&amp;l (fORECAST)'!$A$1:$BR$26"}</definedName>
    <definedName name="jkhjkhjk" localSheetId="17" hidden="1">{"'BZ SA P&amp;l (fORECAST)'!$A$1:$BR$26"}</definedName>
    <definedName name="jkhjkhjk" localSheetId="39" hidden="1">{"'BZ SA P&amp;l (fORECAST)'!$A$1:$BR$26"}</definedName>
    <definedName name="jkhjkhjk" localSheetId="7" hidden="1">{"'BZ SA P&amp;l (fORECAST)'!$A$1:$BR$26"}</definedName>
    <definedName name="jkhjkhjk" localSheetId="41" hidden="1">{"'BZ SA P&amp;l (fORECAST)'!$A$1:$BR$26"}</definedName>
    <definedName name="jkhjkhjk" localSheetId="42" hidden="1">{"'BZ SA P&amp;l (fORECAST)'!$A$1:$BR$26"}</definedName>
    <definedName name="jkhjkhjk" localSheetId="43" hidden="1">{"'BZ SA P&amp;l (fORECAST)'!$A$1:$BR$26"}</definedName>
    <definedName name="jkhjkhjk" localSheetId="44" hidden="1">{"'BZ SA P&amp;l (fORECAST)'!$A$1:$BR$26"}</definedName>
    <definedName name="jkhjkhjk" localSheetId="45" hidden="1">{"'BZ SA P&amp;l (fORECAST)'!$A$1:$BR$26"}</definedName>
    <definedName name="jkhjkhjk" localSheetId="8" hidden="1">{"'BZ SA P&amp;l (fORECAST)'!$A$1:$BR$26"}</definedName>
    <definedName name="jkhjkhjk" localSheetId="40" hidden="1">{"'BZ SA P&amp;l (fORECAST)'!$A$1:$BR$26"}</definedName>
    <definedName name="jkhjkhjk" localSheetId="0" hidden="1">{"'BZ SA P&amp;l (fORECAST)'!$A$1:$BR$26"}</definedName>
    <definedName name="jkhjkhjk" hidden="1">{"'BZ SA P&amp;l (fORECAST)'!$A$1:$BR$26"}</definedName>
    <definedName name="jkm" localSheetId="46" hidden="1">{"'BZ SA P&amp;l (fORECAST)'!$A$1:$BR$26"}</definedName>
    <definedName name="jkm" localSheetId="47" hidden="1">{"'BZ SA P&amp;l (fORECAST)'!$A$1:$BR$26"}</definedName>
    <definedName name="jkm" localSheetId="48" hidden="1">{"'BZ SA P&amp;l (fORECAST)'!$A$1:$BR$26"}</definedName>
    <definedName name="jkm" localSheetId="12" hidden="1">{"'BZ SA P&amp;l (fORECAST)'!$A$1:$BR$26"}</definedName>
    <definedName name="jkm" localSheetId="16" hidden="1">{"'BZ SA P&amp;l (fORECAST)'!$A$1:$BR$26"}</definedName>
    <definedName name="jkm" localSheetId="17" hidden="1">{"'BZ SA P&amp;l (fORECAST)'!$A$1:$BR$26"}</definedName>
    <definedName name="jkm" localSheetId="39" hidden="1">{"'BZ SA P&amp;l (fORECAST)'!$A$1:$BR$26"}</definedName>
    <definedName name="jkm" localSheetId="7" hidden="1">{"'BZ SA P&amp;l (fORECAST)'!$A$1:$BR$26"}</definedName>
    <definedName name="jkm" localSheetId="41" hidden="1">{"'BZ SA P&amp;l (fORECAST)'!$A$1:$BR$26"}</definedName>
    <definedName name="jkm" localSheetId="42" hidden="1">{"'BZ SA P&amp;l (fORECAST)'!$A$1:$BR$26"}</definedName>
    <definedName name="jkm" localSheetId="43" hidden="1">{"'BZ SA P&amp;l (fORECAST)'!$A$1:$BR$26"}</definedName>
    <definedName name="jkm" localSheetId="44" hidden="1">{"'BZ SA P&amp;l (fORECAST)'!$A$1:$BR$26"}</definedName>
    <definedName name="jkm" localSheetId="45" hidden="1">{"'BZ SA P&amp;l (fORECAST)'!$A$1:$BR$26"}</definedName>
    <definedName name="jkm" localSheetId="8" hidden="1">{"'BZ SA P&amp;l (fORECAST)'!$A$1:$BR$26"}</definedName>
    <definedName name="jkm" localSheetId="40" hidden="1">{"'BZ SA P&amp;l (fORECAST)'!$A$1:$BR$26"}</definedName>
    <definedName name="jkm" localSheetId="0" hidden="1">{"'BZ SA P&amp;l (fORECAST)'!$A$1:$BR$26"}</definedName>
    <definedName name="jkm" hidden="1">{"'BZ SA P&amp;l (fORECAST)'!$A$1:$BR$26"}</definedName>
    <definedName name="jksksskss" localSheetId="46" hidden="1">{"'BZ SA P&amp;l (fORECAST)'!$A$1:$BR$26"}</definedName>
    <definedName name="jksksskss" localSheetId="47" hidden="1">{"'BZ SA P&amp;l (fORECAST)'!$A$1:$BR$26"}</definedName>
    <definedName name="jksksskss" localSheetId="48" hidden="1">{"'BZ SA P&amp;l (fORECAST)'!$A$1:$BR$26"}</definedName>
    <definedName name="jksksskss" localSheetId="12" hidden="1">{"'BZ SA P&amp;l (fORECAST)'!$A$1:$BR$26"}</definedName>
    <definedName name="jksksskss" localSheetId="16" hidden="1">{"'BZ SA P&amp;l (fORECAST)'!$A$1:$BR$26"}</definedName>
    <definedName name="jksksskss" localSheetId="17" hidden="1">{"'BZ SA P&amp;l (fORECAST)'!$A$1:$BR$26"}</definedName>
    <definedName name="jksksskss" localSheetId="39" hidden="1">{"'BZ SA P&amp;l (fORECAST)'!$A$1:$BR$26"}</definedName>
    <definedName name="jksksskss" localSheetId="7" hidden="1">{"'BZ SA P&amp;l (fORECAST)'!$A$1:$BR$26"}</definedName>
    <definedName name="jksksskss" localSheetId="41" hidden="1">{"'BZ SA P&amp;l (fORECAST)'!$A$1:$BR$26"}</definedName>
    <definedName name="jksksskss" localSheetId="42" hidden="1">{"'BZ SA P&amp;l (fORECAST)'!$A$1:$BR$26"}</definedName>
    <definedName name="jksksskss" localSheetId="43" hidden="1">{"'BZ SA P&amp;l (fORECAST)'!$A$1:$BR$26"}</definedName>
    <definedName name="jksksskss" localSheetId="44" hidden="1">{"'BZ SA P&amp;l (fORECAST)'!$A$1:$BR$26"}</definedName>
    <definedName name="jksksskss" localSheetId="45" hidden="1">{"'BZ SA P&amp;l (fORECAST)'!$A$1:$BR$26"}</definedName>
    <definedName name="jksksskss" localSheetId="8" hidden="1">{"'BZ SA P&amp;l (fORECAST)'!$A$1:$BR$26"}</definedName>
    <definedName name="jksksskss" localSheetId="40" hidden="1">{"'BZ SA P&amp;l (fORECAST)'!$A$1:$BR$26"}</definedName>
    <definedName name="jksksskss" localSheetId="0" hidden="1">{"'BZ SA P&amp;l (fORECAST)'!$A$1:$BR$26"}</definedName>
    <definedName name="jksksskss" hidden="1">{"'BZ SA P&amp;l (fORECAST)'!$A$1:$BR$26"}</definedName>
    <definedName name="koszty">'[2]A-4'!$B$11:$F$20</definedName>
    <definedName name="Kosztyc">#REF!</definedName>
    <definedName name="Kosztyd">#REF!</definedName>
    <definedName name="Kosztyj">#REF!</definedName>
    <definedName name="Kosztyp">#REF!</definedName>
    <definedName name="Kosztyt">#REF!</definedName>
    <definedName name="licznikk">'[2]A-4'!$A$10</definedName>
    <definedName name="licznikn">'[3]A-2'!$A$7</definedName>
    <definedName name="licznikz">#REF!</definedName>
    <definedName name="mar" localSheetId="46" hidden="1">{"'BZ SA P&amp;l (fORECAST)'!$A$1:$BR$26"}</definedName>
    <definedName name="mar" localSheetId="47" hidden="1">{"'BZ SA P&amp;l (fORECAST)'!$A$1:$BR$26"}</definedName>
    <definedName name="mar" localSheetId="48" hidden="1">{"'BZ SA P&amp;l (fORECAST)'!$A$1:$BR$26"}</definedName>
    <definedName name="mar" localSheetId="12" hidden="1">{"'BZ SA P&amp;l (fORECAST)'!$A$1:$BR$26"}</definedName>
    <definedName name="mar" localSheetId="16" hidden="1">{"'BZ SA P&amp;l (fORECAST)'!$A$1:$BR$26"}</definedName>
    <definedName name="mar" localSheetId="17" hidden="1">{"'BZ SA P&amp;l (fORECAST)'!$A$1:$BR$26"}</definedName>
    <definedName name="mar" localSheetId="39" hidden="1">{"'BZ SA P&amp;l (fORECAST)'!$A$1:$BR$26"}</definedName>
    <definedName name="mar" localSheetId="7" hidden="1">{"'BZ SA P&amp;l (fORECAST)'!$A$1:$BR$26"}</definedName>
    <definedName name="mar" localSheetId="41" hidden="1">{"'BZ SA P&amp;l (fORECAST)'!$A$1:$BR$26"}</definedName>
    <definedName name="mar" localSheetId="42" hidden="1">{"'BZ SA P&amp;l (fORECAST)'!$A$1:$BR$26"}</definedName>
    <definedName name="mar" localSheetId="43" hidden="1">{"'BZ SA P&amp;l (fORECAST)'!$A$1:$BR$26"}</definedName>
    <definedName name="mar" localSheetId="44" hidden="1">{"'BZ SA P&amp;l (fORECAST)'!$A$1:$BR$26"}</definedName>
    <definedName name="mar" localSheetId="45" hidden="1">{"'BZ SA P&amp;l (fORECAST)'!$A$1:$BR$26"}</definedName>
    <definedName name="mar" localSheetId="8" hidden="1">{"'BZ SA P&amp;l (fORECAST)'!$A$1:$BR$26"}</definedName>
    <definedName name="mar" localSheetId="40" hidden="1">{"'BZ SA P&amp;l (fORECAST)'!$A$1:$BR$26"}</definedName>
    <definedName name="mar" localSheetId="0" hidden="1">{"'BZ SA P&amp;l (fORECAST)'!$A$1:$BR$26"}</definedName>
    <definedName name="mar" hidden="1">{"'BZ SA P&amp;l (fORECAST)'!$A$1:$BR$26"}</definedName>
    <definedName name="mist" localSheetId="46" hidden="1">{"'BZ SA P&amp;l (fORECAST)'!$A$1:$BR$26"}</definedName>
    <definedName name="mist" localSheetId="47" hidden="1">{"'BZ SA P&amp;l (fORECAST)'!$A$1:$BR$26"}</definedName>
    <definedName name="mist" localSheetId="48" hidden="1">{"'BZ SA P&amp;l (fORECAST)'!$A$1:$BR$26"}</definedName>
    <definedName name="mist" localSheetId="12" hidden="1">{"'BZ SA P&amp;l (fORECAST)'!$A$1:$BR$26"}</definedName>
    <definedName name="mist" localSheetId="16" hidden="1">{"'BZ SA P&amp;l (fORECAST)'!$A$1:$BR$26"}</definedName>
    <definedName name="mist" localSheetId="17" hidden="1">{"'BZ SA P&amp;l (fORECAST)'!$A$1:$BR$26"}</definedName>
    <definedName name="mist" localSheetId="39" hidden="1">{"'BZ SA P&amp;l (fORECAST)'!$A$1:$BR$26"}</definedName>
    <definedName name="mist" localSheetId="7" hidden="1">{"'BZ SA P&amp;l (fORECAST)'!$A$1:$BR$26"}</definedName>
    <definedName name="mist" localSheetId="41" hidden="1">{"'BZ SA P&amp;l (fORECAST)'!$A$1:$BR$26"}</definedName>
    <definedName name="mist" localSheetId="42" hidden="1">{"'BZ SA P&amp;l (fORECAST)'!$A$1:$BR$26"}</definedName>
    <definedName name="mist" localSheetId="43" hidden="1">{"'BZ SA P&amp;l (fORECAST)'!$A$1:$BR$26"}</definedName>
    <definedName name="mist" localSheetId="44" hidden="1">{"'BZ SA P&amp;l (fORECAST)'!$A$1:$BR$26"}</definedName>
    <definedName name="mist" localSheetId="45" hidden="1">{"'BZ SA P&amp;l (fORECAST)'!$A$1:$BR$26"}</definedName>
    <definedName name="mist" localSheetId="8" hidden="1">{"'BZ SA P&amp;l (fORECAST)'!$A$1:$BR$26"}</definedName>
    <definedName name="mist" localSheetId="40" hidden="1">{"'BZ SA P&amp;l (fORECAST)'!$A$1:$BR$26"}</definedName>
    <definedName name="mist" localSheetId="0" hidden="1">{"'BZ SA P&amp;l (fORECAST)'!$A$1:$BR$26"}</definedName>
    <definedName name="mist" hidden="1">{"'BZ SA P&amp;l (fORECAST)'!$A$1:$BR$26"}</definedName>
    <definedName name="naleznosci">'[3]A-2'!$B$8:$F$33</definedName>
    <definedName name="new">[4]BILANS!$B$6</definedName>
    <definedName name="_xlnm.Print_Area" localSheetId="11">'EU CCA_obligacje'!$B$2:$E$53</definedName>
    <definedName name="_xlnm.Print_Area" localSheetId="4">'EU LI 1'!$B$1:$I$59</definedName>
    <definedName name="_xlnm.Print_Area" localSheetId="5">'EU LI 2'!$B$1:$H$19</definedName>
    <definedName name="_xlnm.Print_Area" localSheetId="6">'EU LI3'!$B$1:$I$28</definedName>
    <definedName name="_xlnm.Print_Area" localSheetId="0">Tytuł!$A$1:$G$22</definedName>
    <definedName name="POKILO" localSheetId="46" hidden="1">{"'BZ SA P&amp;l (fORECAST)'!$A$1:$BR$26"}</definedName>
    <definedName name="POKILO" localSheetId="47" hidden="1">{"'BZ SA P&amp;l (fORECAST)'!$A$1:$BR$26"}</definedName>
    <definedName name="POKILO" localSheetId="48" hidden="1">{"'BZ SA P&amp;l (fORECAST)'!$A$1:$BR$26"}</definedName>
    <definedName name="POKILO" localSheetId="12" hidden="1">{"'BZ SA P&amp;l (fORECAST)'!$A$1:$BR$26"}</definedName>
    <definedName name="POKILO" localSheetId="16" hidden="1">{"'BZ SA P&amp;l (fORECAST)'!$A$1:$BR$26"}</definedName>
    <definedName name="POKILO" localSheetId="17" hidden="1">{"'BZ SA P&amp;l (fORECAST)'!$A$1:$BR$26"}</definedName>
    <definedName name="POKILO" localSheetId="39" hidden="1">{"'BZ SA P&amp;l (fORECAST)'!$A$1:$BR$26"}</definedName>
    <definedName name="POKILO" localSheetId="7" hidden="1">{"'BZ SA P&amp;l (fORECAST)'!$A$1:$BR$26"}</definedName>
    <definedName name="POKILO" localSheetId="41" hidden="1">{"'BZ SA P&amp;l (fORECAST)'!$A$1:$BR$26"}</definedName>
    <definedName name="POKILO" localSheetId="42" hidden="1">{"'BZ SA P&amp;l (fORECAST)'!$A$1:$BR$26"}</definedName>
    <definedName name="POKILO" localSheetId="43" hidden="1">{"'BZ SA P&amp;l (fORECAST)'!$A$1:$BR$26"}</definedName>
    <definedName name="POKILO" localSheetId="44" hidden="1">{"'BZ SA P&amp;l (fORECAST)'!$A$1:$BR$26"}</definedName>
    <definedName name="POKILO" localSheetId="45" hidden="1">{"'BZ SA P&amp;l (fORECAST)'!$A$1:$BR$26"}</definedName>
    <definedName name="POKILO" localSheetId="8" hidden="1">{"'BZ SA P&amp;l (fORECAST)'!$A$1:$BR$26"}</definedName>
    <definedName name="POKILO" localSheetId="40" hidden="1">{"'BZ SA P&amp;l (fORECAST)'!$A$1:$BR$26"}</definedName>
    <definedName name="POKILO" localSheetId="0" hidden="1">{"'BZ SA P&amp;l (fORECAST)'!$A$1:$BR$26"}</definedName>
    <definedName name="POKILO" hidden="1">{"'BZ SA P&amp;l (fORECAST)'!$A$1:$BR$26"}</definedName>
    <definedName name="PPP" localSheetId="46" hidden="1">{"'BZ SA P&amp;l (fORECAST)'!$A$1:$BR$26"}</definedName>
    <definedName name="PPP" localSheetId="47" hidden="1">{"'BZ SA P&amp;l (fORECAST)'!$A$1:$BR$26"}</definedName>
    <definedName name="PPP" localSheetId="48" hidden="1">{"'BZ SA P&amp;l (fORECAST)'!$A$1:$BR$26"}</definedName>
    <definedName name="PPP" localSheetId="12" hidden="1">{"'BZ SA P&amp;l (fORECAST)'!$A$1:$BR$26"}</definedName>
    <definedName name="PPP" localSheetId="16" hidden="1">{"'BZ SA P&amp;l (fORECAST)'!$A$1:$BR$26"}</definedName>
    <definedName name="PPP" localSheetId="17" hidden="1">{"'BZ SA P&amp;l (fORECAST)'!$A$1:$BR$26"}</definedName>
    <definedName name="PPP" localSheetId="39" hidden="1">{"'BZ SA P&amp;l (fORECAST)'!$A$1:$BR$26"}</definedName>
    <definedName name="PPP" localSheetId="7" hidden="1">{"'BZ SA P&amp;l (fORECAST)'!$A$1:$BR$26"}</definedName>
    <definedName name="PPP" localSheetId="41" hidden="1">{"'BZ SA P&amp;l (fORECAST)'!$A$1:$BR$26"}</definedName>
    <definedName name="PPP" localSheetId="42" hidden="1">{"'BZ SA P&amp;l (fORECAST)'!$A$1:$BR$26"}</definedName>
    <definedName name="PPP" localSheetId="43" hidden="1">{"'BZ SA P&amp;l (fORECAST)'!$A$1:$BR$26"}</definedName>
    <definedName name="PPP" localSheetId="44" hidden="1">{"'BZ SA P&amp;l (fORECAST)'!$A$1:$BR$26"}</definedName>
    <definedName name="PPP" localSheetId="45" hidden="1">{"'BZ SA P&amp;l (fORECAST)'!$A$1:$BR$26"}</definedName>
    <definedName name="PPP" localSheetId="8" hidden="1">{"'BZ SA P&amp;l (fORECAST)'!$A$1:$BR$26"}</definedName>
    <definedName name="PPP" localSheetId="40" hidden="1">{"'BZ SA P&amp;l (fORECAST)'!$A$1:$BR$26"}</definedName>
    <definedName name="PPP" localSheetId="0" hidden="1">{"'BZ SA P&amp;l (fORECAST)'!$A$1:$BR$26"}</definedName>
    <definedName name="PPP" hidden="1">{"'BZ SA P&amp;l (fORECAST)'!$A$1:$BR$26"}</definedName>
    <definedName name="Przychodyc">#REF!</definedName>
    <definedName name="Przychodyd">#REF!</definedName>
    <definedName name="Przychodyj">#REF!</definedName>
    <definedName name="Przychodyp">#REF!</definedName>
    <definedName name="Przychodyt">#REF!</definedName>
    <definedName name="sprz" localSheetId="46" hidden="1">{"'BZ SA P&amp;l (fORECAST)'!$A$1:$BR$26"}</definedName>
    <definedName name="sprz" localSheetId="47" hidden="1">{"'BZ SA P&amp;l (fORECAST)'!$A$1:$BR$26"}</definedName>
    <definedName name="sprz" localSheetId="48" hidden="1">{"'BZ SA P&amp;l (fORECAST)'!$A$1:$BR$26"}</definedName>
    <definedName name="sprz" localSheetId="12" hidden="1">{"'BZ SA P&amp;l (fORECAST)'!$A$1:$BR$26"}</definedName>
    <definedName name="sprz" localSheetId="16" hidden="1">{"'BZ SA P&amp;l (fORECAST)'!$A$1:$BR$26"}</definedName>
    <definedName name="sprz" localSheetId="17" hidden="1">{"'BZ SA P&amp;l (fORECAST)'!$A$1:$BR$26"}</definedName>
    <definedName name="sprz" localSheetId="39" hidden="1">{"'BZ SA P&amp;l (fORECAST)'!$A$1:$BR$26"}</definedName>
    <definedName name="sprz" localSheetId="7" hidden="1">{"'BZ SA P&amp;l (fORECAST)'!$A$1:$BR$26"}</definedName>
    <definedName name="sprz" localSheetId="41" hidden="1">{"'BZ SA P&amp;l (fORECAST)'!$A$1:$BR$26"}</definedName>
    <definedName name="sprz" localSheetId="42" hidden="1">{"'BZ SA P&amp;l (fORECAST)'!$A$1:$BR$26"}</definedName>
    <definedName name="sprz" localSheetId="43" hidden="1">{"'BZ SA P&amp;l (fORECAST)'!$A$1:$BR$26"}</definedName>
    <definedName name="sprz" localSheetId="44" hidden="1">{"'BZ SA P&amp;l (fORECAST)'!$A$1:$BR$26"}</definedName>
    <definedName name="sprz" localSheetId="45" hidden="1">{"'BZ SA P&amp;l (fORECAST)'!$A$1:$BR$26"}</definedName>
    <definedName name="sprz" localSheetId="8" hidden="1">{"'BZ SA P&amp;l (fORECAST)'!$A$1:$BR$26"}</definedName>
    <definedName name="sprz" localSheetId="40" hidden="1">{"'BZ SA P&amp;l (fORECAST)'!$A$1:$BR$26"}</definedName>
    <definedName name="sprz" localSheetId="0" hidden="1">{"'BZ SA P&amp;l (fORECAST)'!$A$1:$BR$26"}</definedName>
    <definedName name="sprz" hidden="1">{"'BZ SA P&amp;l (fORECAST)'!$A$1:$BR$26"}</definedName>
    <definedName name="sy" localSheetId="46" hidden="1">{"'BZ SA P&amp;l (fORECAST)'!$A$1:$BR$26"}</definedName>
    <definedName name="sy" localSheetId="47" hidden="1">{"'BZ SA P&amp;l (fORECAST)'!$A$1:$BR$26"}</definedName>
    <definedName name="sy" localSheetId="48" hidden="1">{"'BZ SA P&amp;l (fORECAST)'!$A$1:$BR$26"}</definedName>
    <definedName name="sy" localSheetId="12" hidden="1">{"'BZ SA P&amp;l (fORECAST)'!$A$1:$BR$26"}</definedName>
    <definedName name="sy" localSheetId="16" hidden="1">{"'BZ SA P&amp;l (fORECAST)'!$A$1:$BR$26"}</definedName>
    <definedName name="sy" localSheetId="17" hidden="1">{"'BZ SA P&amp;l (fORECAST)'!$A$1:$BR$26"}</definedName>
    <definedName name="sy" localSheetId="39" hidden="1">{"'BZ SA P&amp;l (fORECAST)'!$A$1:$BR$26"}</definedName>
    <definedName name="sy" localSheetId="7" hidden="1">{"'BZ SA P&amp;l (fORECAST)'!$A$1:$BR$26"}</definedName>
    <definedName name="sy" localSheetId="41" hidden="1">{"'BZ SA P&amp;l (fORECAST)'!$A$1:$BR$26"}</definedName>
    <definedName name="sy" localSheetId="42" hidden="1">{"'BZ SA P&amp;l (fORECAST)'!$A$1:$BR$26"}</definedName>
    <definedName name="sy" localSheetId="43" hidden="1">{"'BZ SA P&amp;l (fORECAST)'!$A$1:$BR$26"}</definedName>
    <definedName name="sy" localSheetId="44" hidden="1">{"'BZ SA P&amp;l (fORECAST)'!$A$1:$BR$26"}</definedName>
    <definedName name="sy" localSheetId="45" hidden="1">{"'BZ SA P&amp;l (fORECAST)'!$A$1:$BR$26"}</definedName>
    <definedName name="sy" localSheetId="8" hidden="1">{"'BZ SA P&amp;l (fORECAST)'!$A$1:$BR$26"}</definedName>
    <definedName name="sy" localSheetId="40" hidden="1">{"'BZ SA P&amp;l (fORECAST)'!$A$1:$BR$26"}</definedName>
    <definedName name="sy" localSheetId="0" hidden="1">{"'BZ SA P&amp;l (fORECAST)'!$A$1:$BR$26"}</definedName>
    <definedName name="sy" hidden="1">{"'BZ SA P&amp;l (fORECAST)'!$A$1:$BR$26"}</definedName>
    <definedName name="sys" localSheetId="46" hidden="1">{"'BZ SA P&amp;l (fORECAST)'!$A$1:$BR$26"}</definedName>
    <definedName name="sys" localSheetId="47" hidden="1">{"'BZ SA P&amp;l (fORECAST)'!$A$1:$BR$26"}</definedName>
    <definedName name="sys" localSheetId="48" hidden="1">{"'BZ SA P&amp;l (fORECAST)'!$A$1:$BR$26"}</definedName>
    <definedName name="sys" localSheetId="12" hidden="1">{"'BZ SA P&amp;l (fORECAST)'!$A$1:$BR$26"}</definedName>
    <definedName name="sys" localSheetId="16" hidden="1">{"'BZ SA P&amp;l (fORECAST)'!$A$1:$BR$26"}</definedName>
    <definedName name="sys" localSheetId="17" hidden="1">{"'BZ SA P&amp;l (fORECAST)'!$A$1:$BR$26"}</definedName>
    <definedName name="sys" localSheetId="39" hidden="1">{"'BZ SA P&amp;l (fORECAST)'!$A$1:$BR$26"}</definedName>
    <definedName name="sys" localSheetId="7" hidden="1">{"'BZ SA P&amp;l (fORECAST)'!$A$1:$BR$26"}</definedName>
    <definedName name="sys" localSheetId="41" hidden="1">{"'BZ SA P&amp;l (fORECAST)'!$A$1:$BR$26"}</definedName>
    <definedName name="sys" localSheetId="42" hidden="1">{"'BZ SA P&amp;l (fORECAST)'!$A$1:$BR$26"}</definedName>
    <definedName name="sys" localSheetId="43" hidden="1">{"'BZ SA P&amp;l (fORECAST)'!$A$1:$BR$26"}</definedName>
    <definedName name="sys" localSheetId="44" hidden="1">{"'BZ SA P&amp;l (fORECAST)'!$A$1:$BR$26"}</definedName>
    <definedName name="sys" localSheetId="45" hidden="1">{"'BZ SA P&amp;l (fORECAST)'!$A$1:$BR$26"}</definedName>
    <definedName name="sys" localSheetId="8" hidden="1">{"'BZ SA P&amp;l (fORECAST)'!$A$1:$BR$26"}</definedName>
    <definedName name="sys" localSheetId="40" hidden="1">{"'BZ SA P&amp;l (fORECAST)'!$A$1:$BR$26"}</definedName>
    <definedName name="sys" localSheetId="0" hidden="1">{"'BZ SA P&amp;l (fORECAST)'!$A$1:$BR$26"}</definedName>
    <definedName name="sys" hidden="1">{"'BZ SA P&amp;l (fORECAST)'!$A$1:$BR$26"}</definedName>
    <definedName name="udz_m" localSheetId="46" hidden="1">{"'BZ SA P&amp;l (fORECAST)'!$A$1:$BR$26"}</definedName>
    <definedName name="udz_m" localSheetId="47" hidden="1">{"'BZ SA P&amp;l (fORECAST)'!$A$1:$BR$26"}</definedName>
    <definedName name="udz_m" localSheetId="48" hidden="1">{"'BZ SA P&amp;l (fORECAST)'!$A$1:$BR$26"}</definedName>
    <definedName name="udz_m" localSheetId="12" hidden="1">{"'BZ SA P&amp;l (fORECAST)'!$A$1:$BR$26"}</definedName>
    <definedName name="udz_m" localSheetId="16" hidden="1">{"'BZ SA P&amp;l (fORECAST)'!$A$1:$BR$26"}</definedName>
    <definedName name="udz_m" localSheetId="17" hidden="1">{"'BZ SA P&amp;l (fORECAST)'!$A$1:$BR$26"}</definedName>
    <definedName name="udz_m" localSheetId="39" hidden="1">{"'BZ SA P&amp;l (fORECAST)'!$A$1:$BR$26"}</definedName>
    <definedName name="udz_m" localSheetId="7" hidden="1">{"'BZ SA P&amp;l (fORECAST)'!$A$1:$BR$26"}</definedName>
    <definedName name="udz_m" localSheetId="41" hidden="1">{"'BZ SA P&amp;l (fORECAST)'!$A$1:$BR$26"}</definedName>
    <definedName name="udz_m" localSheetId="42" hidden="1">{"'BZ SA P&amp;l (fORECAST)'!$A$1:$BR$26"}</definedName>
    <definedName name="udz_m" localSheetId="43" hidden="1">{"'BZ SA P&amp;l (fORECAST)'!$A$1:$BR$26"}</definedName>
    <definedName name="udz_m" localSheetId="44" hidden="1">{"'BZ SA P&amp;l (fORECAST)'!$A$1:$BR$26"}</definedName>
    <definedName name="udz_m" localSheetId="45" hidden="1">{"'BZ SA P&amp;l (fORECAST)'!$A$1:$BR$26"}</definedName>
    <definedName name="udz_m" localSheetId="8" hidden="1">{"'BZ SA P&amp;l (fORECAST)'!$A$1:$BR$26"}</definedName>
    <definedName name="udz_m" localSheetId="40" hidden="1">{"'BZ SA P&amp;l (fORECAST)'!$A$1:$BR$26"}</definedName>
    <definedName name="udz_m" localSheetId="0" hidden="1">{"'BZ SA P&amp;l (fORECAST)'!$A$1:$BR$26"}</definedName>
    <definedName name="udz_m" hidden="1">{"'BZ SA P&amp;l (fORECAST)'!$A$1:$BR$26"}</definedName>
    <definedName name="Uwagi_i_wyjaśnienia_do_tabeli_Scenariusze___parametry">#REF!</definedName>
    <definedName name="wrn.Bilans._.płatniczy._.1989._.1996." localSheetId="46" hidden="1">{"Bilans płatniczy narastająco",#N/A,TRUE,"Bilans płatniczy narastająco"}</definedName>
    <definedName name="wrn.Bilans._.płatniczy._.1989._.1996." localSheetId="47" hidden="1">{"Bilans płatniczy narastająco",#N/A,TRUE,"Bilans płatniczy narastająco"}</definedName>
    <definedName name="wrn.Bilans._.płatniczy._.1989._.1996." localSheetId="48" hidden="1">{"Bilans płatniczy narastająco",#N/A,TRUE,"Bilans płatniczy narastająco"}</definedName>
    <definedName name="wrn.Bilans._.płatniczy._.1989._.1996." localSheetId="12" hidden="1">{"Bilans płatniczy narastająco",#N/A,TRUE,"Bilans płatniczy narastająco"}</definedName>
    <definedName name="wrn.Bilans._.płatniczy._.1989._.1996." localSheetId="16" hidden="1">{"Bilans płatniczy narastająco",#N/A,TRUE,"Bilans płatniczy narastająco"}</definedName>
    <definedName name="wrn.Bilans._.płatniczy._.1989._.1996." localSheetId="17" hidden="1">{"Bilans płatniczy narastająco",#N/A,TRUE,"Bilans płatniczy narastająco"}</definedName>
    <definedName name="wrn.Bilans._.płatniczy._.1989._.1996." localSheetId="39" hidden="1">{"Bilans płatniczy narastająco",#N/A,TRUE,"Bilans płatniczy narastająco"}</definedName>
    <definedName name="wrn.Bilans._.płatniczy._.1989._.1996." localSheetId="7" hidden="1">{"Bilans płatniczy narastająco",#N/A,TRUE,"Bilans płatniczy narastająco"}</definedName>
    <definedName name="wrn.Bilans._.płatniczy._.1989._.1996." localSheetId="41" hidden="1">{"Bilans płatniczy narastająco",#N/A,TRUE,"Bilans płatniczy narastająco"}</definedName>
    <definedName name="wrn.Bilans._.płatniczy._.1989._.1996." localSheetId="42" hidden="1">{"Bilans płatniczy narastająco",#N/A,TRUE,"Bilans płatniczy narastająco"}</definedName>
    <definedName name="wrn.Bilans._.płatniczy._.1989._.1996." localSheetId="43" hidden="1">{"Bilans płatniczy narastająco",#N/A,TRUE,"Bilans płatniczy narastająco"}</definedName>
    <definedName name="wrn.Bilans._.płatniczy._.1989._.1996." localSheetId="44" hidden="1">{"Bilans płatniczy narastająco",#N/A,TRUE,"Bilans płatniczy narastająco"}</definedName>
    <definedName name="wrn.Bilans._.płatniczy._.1989._.1996." localSheetId="45" hidden="1">{"Bilans płatniczy narastająco",#N/A,TRUE,"Bilans płatniczy narastająco"}</definedName>
    <definedName name="wrn.Bilans._.płatniczy._.1989._.1996." localSheetId="8" hidden="1">{"Bilans płatniczy narastająco",#N/A,TRUE,"Bilans płatniczy narastająco"}</definedName>
    <definedName name="wrn.Bilans._.płatniczy._.1989._.1996." localSheetId="40" hidden="1">{"Bilans płatniczy narastająco",#N/A,TRUE,"Bilans płatniczy narastająco"}</definedName>
    <definedName name="wrn.Bilans._.płatniczy._.1989._.1996." localSheetId="0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1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1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1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ykres4" localSheetId="46" hidden="1">{"Bilans płatniczy narastająco",#N/A,TRUE,"Bilans płatniczy narastająco"}</definedName>
    <definedName name="Wykres4" localSheetId="47" hidden="1">{"Bilans płatniczy narastająco",#N/A,TRUE,"Bilans płatniczy narastająco"}</definedName>
    <definedName name="Wykres4" localSheetId="48" hidden="1">{"Bilans płatniczy narastająco",#N/A,TRUE,"Bilans płatniczy narastająco"}</definedName>
    <definedName name="Wykres4" localSheetId="12" hidden="1">{"Bilans płatniczy narastająco",#N/A,TRUE,"Bilans płatniczy narastająco"}</definedName>
    <definedName name="Wykres4" localSheetId="16" hidden="1">{"Bilans płatniczy narastająco",#N/A,TRUE,"Bilans płatniczy narastająco"}</definedName>
    <definedName name="Wykres4" localSheetId="17" hidden="1">{"Bilans płatniczy narastająco",#N/A,TRUE,"Bilans płatniczy narastająco"}</definedName>
    <definedName name="Wykres4" localSheetId="39" hidden="1">{"Bilans płatniczy narastająco",#N/A,TRUE,"Bilans płatniczy narastająco"}</definedName>
    <definedName name="Wykres4" localSheetId="7" hidden="1">{"Bilans płatniczy narastająco",#N/A,TRUE,"Bilans płatniczy narastająco"}</definedName>
    <definedName name="Wykres4" localSheetId="41" hidden="1">{"Bilans płatniczy narastająco",#N/A,TRUE,"Bilans płatniczy narastająco"}</definedName>
    <definedName name="Wykres4" localSheetId="42" hidden="1">{"Bilans płatniczy narastająco",#N/A,TRUE,"Bilans płatniczy narastająco"}</definedName>
    <definedName name="Wykres4" localSheetId="43" hidden="1">{"Bilans płatniczy narastająco",#N/A,TRUE,"Bilans płatniczy narastająco"}</definedName>
    <definedName name="Wykres4" localSheetId="44" hidden="1">{"Bilans płatniczy narastająco",#N/A,TRUE,"Bilans płatniczy narastająco"}</definedName>
    <definedName name="Wykres4" localSheetId="45" hidden="1">{"Bilans płatniczy narastająco",#N/A,TRUE,"Bilans płatniczy narastająco"}</definedName>
    <definedName name="Wykres4" localSheetId="8" hidden="1">{"Bilans płatniczy narastająco",#N/A,TRUE,"Bilans płatniczy narastająco"}</definedName>
    <definedName name="Wykres4" localSheetId="40" hidden="1">{"Bilans płatniczy narastająco",#N/A,TRUE,"Bilans płatniczy narastająco"}</definedName>
    <definedName name="Wykres4" localSheetId="0" hidden="1">{"Bilans płatniczy narastająco",#N/A,TRUE,"Bilans płatniczy narastająco"}</definedName>
    <definedName name="Wykres4" hidden="1">{"Bilans płatniczy narastająco",#N/A,TRUE,"Bilans płatniczy narastająco"}</definedName>
    <definedName name="xc3i">#REF!</definedName>
    <definedName name="xc3l">#REF!</definedName>
    <definedName name="xc3r">#REF!</definedName>
    <definedName name="xc4a">#REF!</definedName>
    <definedName name="xc4m">#REF!</definedName>
    <definedName name="xc4r">#REF!</definedName>
    <definedName name="xc4t">#REF!</definedName>
    <definedName name="xc4w">#REF!</definedName>
    <definedName name="xc5b">#REF!</definedName>
    <definedName name="xc6a">#REF!</definedName>
    <definedName name="xc7001i">#REF!</definedName>
    <definedName name="xc7001k">#REF!</definedName>
    <definedName name="xc7001r">#REF!</definedName>
    <definedName name="xc7002r">#REF!</definedName>
    <definedName name="xc760p">#REF!</definedName>
    <definedName name="xc7a">#REF!</definedName>
    <definedName name="xc8002r">#REF!</definedName>
    <definedName name="xc83i">#REF!</definedName>
    <definedName name="xc86p">#REF!</definedName>
    <definedName name="xcc">#REF!</definedName>
    <definedName name="xckz">#REF!</definedName>
    <definedName name="xcna">#REF!</definedName>
    <definedName name="xcnb">#REF!</definedName>
    <definedName name="xcnn">#REF!</definedName>
    <definedName name="xcno">#REF!</definedName>
    <definedName name="xcnon">#REF!</definedName>
    <definedName name="xcnoz">#REF!</definedName>
    <definedName name="xcnt">#REF!</definedName>
    <definedName name="xco">#REF!</definedName>
    <definedName name="xcp">#REF!</definedName>
    <definedName name="xcph">#REF!</definedName>
    <definedName name="xcphi">#REF!</definedName>
    <definedName name="xcpho">#REF!</definedName>
    <definedName name="xcphp">#REF!</definedName>
    <definedName name="xcr">#REF!</definedName>
    <definedName name="xcrc">#REF!</definedName>
    <definedName name="xcrp">#REF!</definedName>
    <definedName name="xcrs">#REF!</definedName>
    <definedName name="xcrw">#REF!</definedName>
    <definedName name="xd3i">#REF!</definedName>
    <definedName name="xd3l">#REF!</definedName>
    <definedName name="xd3r">#REF!</definedName>
    <definedName name="xd4a">#REF!</definedName>
    <definedName name="xd4m">#REF!</definedName>
    <definedName name="xd4r">#REF!</definedName>
    <definedName name="xd4t">#REF!</definedName>
    <definedName name="xd4w">#REF!</definedName>
    <definedName name="xd5b">#REF!</definedName>
    <definedName name="xd6a">#REF!</definedName>
    <definedName name="xd7001i">#REF!</definedName>
    <definedName name="xd7001k">#REF!</definedName>
    <definedName name="xd7001r">#REF!</definedName>
    <definedName name="xd7002r">#REF!</definedName>
    <definedName name="xd760p">#REF!</definedName>
    <definedName name="xd7a">#REF!</definedName>
    <definedName name="xd8002r">#REF!</definedName>
    <definedName name="xd83i">#REF!</definedName>
    <definedName name="xd86p">#REF!</definedName>
    <definedName name="xdc">#REF!</definedName>
    <definedName name="xdkz">#REF!</definedName>
    <definedName name="xdna">#REF!</definedName>
    <definedName name="xdnb">#REF!</definedName>
    <definedName name="xdnn">#REF!</definedName>
    <definedName name="xdno">#REF!</definedName>
    <definedName name="xdnon">#REF!</definedName>
    <definedName name="xdnoz">#REF!</definedName>
    <definedName name="xdnt">#REF!</definedName>
    <definedName name="xdo">#REF!</definedName>
    <definedName name="xdp">#REF!</definedName>
    <definedName name="xdph">#REF!</definedName>
    <definedName name="xdphi">#REF!</definedName>
    <definedName name="xdpho">#REF!</definedName>
    <definedName name="xdphp">#REF!</definedName>
    <definedName name="xdr">#REF!</definedName>
    <definedName name="xdrc">#REF!</definedName>
    <definedName name="xdrp">#REF!</definedName>
    <definedName name="xdrs">#REF!</definedName>
    <definedName name="xdrw">#REF!</definedName>
    <definedName name="xj3i">#REF!</definedName>
    <definedName name="xj3l">#REF!</definedName>
    <definedName name="xj3r">#REF!</definedName>
    <definedName name="xj4a">#REF!</definedName>
    <definedName name="xj4m">#REF!</definedName>
    <definedName name="xj4r">#REF!</definedName>
    <definedName name="xj4t">#REF!</definedName>
    <definedName name="xj4w">#REF!</definedName>
    <definedName name="xj5b">#REF!</definedName>
    <definedName name="xj6a">#REF!</definedName>
    <definedName name="xj7001i">#REF!</definedName>
    <definedName name="xj7001k">#REF!</definedName>
    <definedName name="xj7001r">#REF!</definedName>
    <definedName name="xj7002r">#REF!</definedName>
    <definedName name="xj760p">#REF!</definedName>
    <definedName name="xj7a">#REF!</definedName>
    <definedName name="xj8002r">#REF!</definedName>
    <definedName name="xj83i">#REF!</definedName>
    <definedName name="xj86p">#REF!</definedName>
    <definedName name="xjc">#REF!</definedName>
    <definedName name="xjkz">#REF!</definedName>
    <definedName name="xjna">#REF!</definedName>
    <definedName name="xjnb">#REF!</definedName>
    <definedName name="xjnn">#REF!</definedName>
    <definedName name="xjno">#REF!</definedName>
    <definedName name="xjnon">#REF!</definedName>
    <definedName name="xjnoz">#REF!</definedName>
    <definedName name="xjnt">#REF!</definedName>
    <definedName name="xjo">#REF!</definedName>
    <definedName name="xjp">#REF!</definedName>
    <definedName name="xjph">#REF!</definedName>
    <definedName name="xjphi">#REF!</definedName>
    <definedName name="xjpho">#REF!</definedName>
    <definedName name="xjphp">#REF!</definedName>
    <definedName name="xjr">#REF!</definedName>
    <definedName name="xjrc">#REF!</definedName>
    <definedName name="xjrp">#REF!</definedName>
    <definedName name="xjrs">#REF!</definedName>
    <definedName name="xjrw">#REF!</definedName>
    <definedName name="xjz3">#REF!</definedName>
    <definedName name="xp3i">#REF!</definedName>
    <definedName name="xp3l">#REF!</definedName>
    <definedName name="xp3r">#REF!</definedName>
    <definedName name="xp4a">#REF!</definedName>
    <definedName name="xp4m">#REF!</definedName>
    <definedName name="xp4r">#REF!</definedName>
    <definedName name="xp4t">#REF!</definedName>
    <definedName name="xp4w">#REF!</definedName>
    <definedName name="xp5b">#REF!</definedName>
    <definedName name="xp6a">#REF!</definedName>
    <definedName name="xp7001i">#REF!</definedName>
    <definedName name="xp7001k">#REF!</definedName>
    <definedName name="xp7001r">#REF!</definedName>
    <definedName name="xp7002r">#REF!</definedName>
    <definedName name="xp760p">#REF!</definedName>
    <definedName name="xp7a">#REF!</definedName>
    <definedName name="xp8002r">#REF!</definedName>
    <definedName name="xp83i">#REF!</definedName>
    <definedName name="xp86p">#REF!</definedName>
    <definedName name="xpc">#REF!</definedName>
    <definedName name="xpkz">#REF!</definedName>
    <definedName name="xpna">#REF!</definedName>
    <definedName name="xpnb">#REF!</definedName>
    <definedName name="xpnn">#REF!</definedName>
    <definedName name="xpno">#REF!</definedName>
    <definedName name="xpnon">#REF!</definedName>
    <definedName name="xpnoz">#REF!</definedName>
    <definedName name="xpnt">#REF!</definedName>
    <definedName name="xpo">#REF!</definedName>
    <definedName name="xpp">#REF!</definedName>
    <definedName name="xpph">#REF!</definedName>
    <definedName name="xpphi">#REF!</definedName>
    <definedName name="xppho">#REF!</definedName>
    <definedName name="xpphp">#REF!</definedName>
    <definedName name="xpphs">#REF!</definedName>
    <definedName name="xpr">#REF!</definedName>
    <definedName name="xprc">#REF!</definedName>
    <definedName name="xprp">#REF!</definedName>
    <definedName name="xprs">#REF!</definedName>
    <definedName name="xprw">#REF!</definedName>
    <definedName name="xpz3">#REF!</definedName>
    <definedName name="xt3i">#REF!</definedName>
    <definedName name="xt3l">#REF!</definedName>
    <definedName name="xt3r">#REF!</definedName>
    <definedName name="xt4a">#REF!</definedName>
    <definedName name="xt4m">#REF!</definedName>
    <definedName name="xt4r">#REF!</definedName>
    <definedName name="xt4t">#REF!</definedName>
    <definedName name="xt4w">#REF!</definedName>
    <definedName name="xt5b">#REF!</definedName>
    <definedName name="xt6a">#REF!</definedName>
    <definedName name="xt7001i">#REF!</definedName>
    <definedName name="xt7001k">#REF!</definedName>
    <definedName name="xt7001r">#REF!</definedName>
    <definedName name="xt7002r">#REF!</definedName>
    <definedName name="xt760p">#REF!</definedName>
    <definedName name="xt7a">#REF!</definedName>
    <definedName name="xt8002r">#REF!</definedName>
    <definedName name="xt83i">#REF!</definedName>
    <definedName name="xt86p">#REF!</definedName>
    <definedName name="xtc">#REF!</definedName>
    <definedName name="xtkz">#REF!</definedName>
    <definedName name="xtna">#REF!</definedName>
    <definedName name="xtnb">#REF!</definedName>
    <definedName name="xtnn">#REF!</definedName>
    <definedName name="xtno">#REF!</definedName>
    <definedName name="xtnon">#REF!</definedName>
    <definedName name="xtnoz">#REF!</definedName>
    <definedName name="xtnt">#REF!</definedName>
    <definedName name="xto">#REF!</definedName>
    <definedName name="xtp">#REF!</definedName>
    <definedName name="xtph">#REF!</definedName>
    <definedName name="xtphi">#REF!</definedName>
    <definedName name="xtpho">#REF!</definedName>
    <definedName name="xtphp">#REF!</definedName>
    <definedName name="xtr">#REF!</definedName>
    <definedName name="xtrc">#REF!</definedName>
    <definedName name="xtrp">#REF!</definedName>
    <definedName name="xtrs">#REF!</definedName>
    <definedName name="xtrw">#REF!</definedName>
    <definedName name="xtz3">#REF!</definedName>
    <definedName name="yz" localSheetId="46" hidden="1">{"'BZ SA P&amp;l (fORECAST)'!$A$1:$BR$26"}</definedName>
    <definedName name="yz" localSheetId="47" hidden="1">{"'BZ SA P&amp;l (fORECAST)'!$A$1:$BR$26"}</definedName>
    <definedName name="yz" localSheetId="48" hidden="1">{"'BZ SA P&amp;l (fORECAST)'!$A$1:$BR$26"}</definedName>
    <definedName name="yz" localSheetId="12" hidden="1">{"'BZ SA P&amp;l (fORECAST)'!$A$1:$BR$26"}</definedName>
    <definedName name="yz" localSheetId="16" hidden="1">{"'BZ SA P&amp;l (fORECAST)'!$A$1:$BR$26"}</definedName>
    <definedName name="yz" localSheetId="17" hidden="1">{"'BZ SA P&amp;l (fORECAST)'!$A$1:$BR$26"}</definedName>
    <definedName name="yz" localSheetId="39" hidden="1">{"'BZ SA P&amp;l (fORECAST)'!$A$1:$BR$26"}</definedName>
    <definedName name="yz" localSheetId="7" hidden="1">{"'BZ SA P&amp;l (fORECAST)'!$A$1:$BR$26"}</definedName>
    <definedName name="yz" localSheetId="41" hidden="1">{"'BZ SA P&amp;l (fORECAST)'!$A$1:$BR$26"}</definedName>
    <definedName name="yz" localSheetId="42" hidden="1">{"'BZ SA P&amp;l (fORECAST)'!$A$1:$BR$26"}</definedName>
    <definedName name="yz" localSheetId="43" hidden="1">{"'BZ SA P&amp;l (fORECAST)'!$A$1:$BR$26"}</definedName>
    <definedName name="yz" localSheetId="44" hidden="1">{"'BZ SA P&amp;l (fORECAST)'!$A$1:$BR$26"}</definedName>
    <definedName name="yz" localSheetId="45" hidden="1">{"'BZ SA P&amp;l (fORECAST)'!$A$1:$BR$26"}</definedName>
    <definedName name="yz" localSheetId="8" hidden="1">{"'BZ SA P&amp;l (fORECAST)'!$A$1:$BR$26"}</definedName>
    <definedName name="yz" localSheetId="40" hidden="1">{"'BZ SA P&amp;l (fORECAST)'!$A$1:$BR$26"}</definedName>
    <definedName name="yz" localSheetId="0" hidden="1">{"'BZ SA P&amp;l (fORECAST)'!$A$1:$BR$26"}</definedName>
    <definedName name="yz" hidden="1">{"'BZ SA P&amp;l (fORECAST)'!$A$1:$BR$26"}</definedName>
    <definedName name="z" localSheetId="46" hidden="1">{"'BZ SA P&amp;l (fORECAST)'!$A$1:$BR$26"}</definedName>
    <definedName name="z" localSheetId="47" hidden="1">{"'BZ SA P&amp;l (fORECAST)'!$A$1:$BR$26"}</definedName>
    <definedName name="z" localSheetId="48" hidden="1">{"'BZ SA P&amp;l (fORECAST)'!$A$1:$BR$26"}</definedName>
    <definedName name="z" localSheetId="12" hidden="1">{"'BZ SA P&amp;l (fORECAST)'!$A$1:$BR$26"}</definedName>
    <definedName name="z" localSheetId="16" hidden="1">{"'BZ SA P&amp;l (fORECAST)'!$A$1:$BR$26"}</definedName>
    <definedName name="z" localSheetId="17" hidden="1">{"'BZ SA P&amp;l (fORECAST)'!$A$1:$BR$26"}</definedName>
    <definedName name="z" localSheetId="39" hidden="1">{"'BZ SA P&amp;l (fORECAST)'!$A$1:$BR$26"}</definedName>
    <definedName name="z" localSheetId="7" hidden="1">{"'BZ SA P&amp;l (fORECAST)'!$A$1:$BR$26"}</definedName>
    <definedName name="z" localSheetId="41" hidden="1">{"'BZ SA P&amp;l (fORECAST)'!$A$1:$BR$26"}</definedName>
    <definedName name="z" localSheetId="42" hidden="1">{"'BZ SA P&amp;l (fORECAST)'!$A$1:$BR$26"}</definedName>
    <definedName name="z" localSheetId="43" hidden="1">{"'BZ SA P&amp;l (fORECAST)'!$A$1:$BR$26"}</definedName>
    <definedName name="z" localSheetId="44" hidden="1">{"'BZ SA P&amp;l (fORECAST)'!$A$1:$BR$26"}</definedName>
    <definedName name="z" localSheetId="45" hidden="1">{"'BZ SA P&amp;l (fORECAST)'!$A$1:$BR$26"}</definedName>
    <definedName name="z" localSheetId="8" hidden="1">{"'BZ SA P&amp;l (fORECAST)'!$A$1:$BR$26"}</definedName>
    <definedName name="z" localSheetId="40" hidden="1">{"'BZ SA P&amp;l (fORECAST)'!$A$1:$BR$26"}</definedName>
    <definedName name="z" localSheetId="0" hidden="1">{"'BZ SA P&amp;l (fORECAST)'!$A$1:$BR$26"}</definedName>
    <definedName name="z" hidden="1">{"'BZ SA P&amp;l (fORECAST)'!$A$1:$BR$26"}</definedName>
    <definedName name="Z_C4062AEF_AFF4_4DB8_A630_E5845AE8142C_.wvu.PrintArea" localSheetId="11" hidden="1">'EU CCA_obligacje'!$B$2:$E$53</definedName>
    <definedName name="Z_C4062AEF_AFF4_4DB8_A630_E5845AE8142C_.wvu.PrintArea" localSheetId="4" hidden="1">'EU LI 1'!$B$1:$I$59</definedName>
    <definedName name="Z_C4062AEF_AFF4_4DB8_A630_E5845AE8142C_.wvu.PrintArea" localSheetId="5" hidden="1">'EU LI 2'!$B$1:$H$19</definedName>
    <definedName name="Z_C4062AEF_AFF4_4DB8_A630_E5845AE8142C_.wvu.PrintArea" localSheetId="6" hidden="1">'EU LI3'!$B$1:$I$28</definedName>
    <definedName name="Z_C4062AEF_AFF4_4DB8_A630_E5845AE8142C_.wvu.PrintArea" localSheetId="0" hidden="1">Tytuł!$A$1:$G$22</definedName>
    <definedName name="Z_FA69919D_DCBB_46D3_BC60_A39B8788200A_.wvu.Cols" localSheetId="46" hidden="1">#REF!</definedName>
    <definedName name="Z_FA69919D_DCBB_46D3_BC60_A39B8788200A_.wvu.Cols" localSheetId="47" hidden="1">#REF!</definedName>
    <definedName name="Z_FA69919D_DCBB_46D3_BC60_A39B8788200A_.wvu.Cols" localSheetId="48" hidden="1">#REF!</definedName>
    <definedName name="Z_FA69919D_DCBB_46D3_BC60_A39B8788200A_.wvu.Cols" localSheetId="12" hidden="1">#REF!</definedName>
    <definedName name="Z_FA69919D_DCBB_46D3_BC60_A39B8788200A_.wvu.Cols" localSheetId="39" hidden="1">#REF!</definedName>
    <definedName name="Z_FA69919D_DCBB_46D3_BC60_A39B8788200A_.wvu.Cols" localSheetId="7" hidden="1">#REF!</definedName>
    <definedName name="Z_FA69919D_DCBB_46D3_BC60_A39B8788200A_.wvu.Cols" localSheetId="41" hidden="1">#REF!</definedName>
    <definedName name="Z_FA69919D_DCBB_46D3_BC60_A39B8788200A_.wvu.Cols" localSheetId="42" hidden="1">#REF!</definedName>
    <definedName name="Z_FA69919D_DCBB_46D3_BC60_A39B8788200A_.wvu.Cols" localSheetId="43" hidden="1">#REF!</definedName>
    <definedName name="Z_FA69919D_DCBB_46D3_BC60_A39B8788200A_.wvu.Cols" localSheetId="44" hidden="1">#REF!</definedName>
    <definedName name="Z_FA69919D_DCBB_46D3_BC60_A39B8788200A_.wvu.Cols" localSheetId="45" hidden="1">#REF!</definedName>
    <definedName name="Z_FA69919D_DCBB_46D3_BC60_A39B8788200A_.wvu.Cols" localSheetId="8" hidden="1">#REF!</definedName>
    <definedName name="Z_FA69919D_DCBB_46D3_BC60_A39B8788200A_.wvu.Cols" localSheetId="40" hidden="1">#REF!</definedName>
    <definedName name="Z_FA69919D_DCBB_46D3_BC60_A39B8788200A_.wvu.Cols" hidden="1">#REF!</definedName>
    <definedName name="zzzzzzzzzzzzzzzzz" localSheetId="46" hidden="1">{"'BZ SA P&amp;l (fORECAST)'!$A$1:$BR$26"}</definedName>
    <definedName name="zzzzzzzzzzzzzzzzz" localSheetId="47" hidden="1">{"'BZ SA P&amp;l (fORECAST)'!$A$1:$BR$26"}</definedName>
    <definedName name="zzzzzzzzzzzzzzzzz" localSheetId="48" hidden="1">{"'BZ SA P&amp;l (fORECAST)'!$A$1:$BR$26"}</definedName>
    <definedName name="zzzzzzzzzzzzzzzzz" localSheetId="12" hidden="1">{"'BZ SA P&amp;l (fORECAST)'!$A$1:$BR$26"}</definedName>
    <definedName name="zzzzzzzzzzzzzzzzz" localSheetId="16" hidden="1">{"'BZ SA P&amp;l (fORECAST)'!$A$1:$BR$26"}</definedName>
    <definedName name="zzzzzzzzzzzzzzzzz" localSheetId="17" hidden="1">{"'BZ SA P&amp;l (fORECAST)'!$A$1:$BR$26"}</definedName>
    <definedName name="zzzzzzzzzzzzzzzzz" localSheetId="39" hidden="1">{"'BZ SA P&amp;l (fORECAST)'!$A$1:$BR$26"}</definedName>
    <definedName name="zzzzzzzzzzzzzzzzz" localSheetId="7" hidden="1">{"'BZ SA P&amp;l (fORECAST)'!$A$1:$BR$26"}</definedName>
    <definedName name="zzzzzzzzzzzzzzzzz" localSheetId="41" hidden="1">{"'BZ SA P&amp;l (fORECAST)'!$A$1:$BR$26"}</definedName>
    <definedName name="zzzzzzzzzzzzzzzzz" localSheetId="42" hidden="1">{"'BZ SA P&amp;l (fORECAST)'!$A$1:$BR$26"}</definedName>
    <definedName name="zzzzzzzzzzzzzzzzz" localSheetId="43" hidden="1">{"'BZ SA P&amp;l (fORECAST)'!$A$1:$BR$26"}</definedName>
    <definedName name="zzzzzzzzzzzzzzzzz" localSheetId="44" hidden="1">{"'BZ SA P&amp;l (fORECAST)'!$A$1:$BR$26"}</definedName>
    <definedName name="zzzzzzzzzzzzzzzzz" localSheetId="45" hidden="1">{"'BZ SA P&amp;l (fORECAST)'!$A$1:$BR$26"}</definedName>
    <definedName name="zzzzzzzzzzzzzzzzz" localSheetId="8" hidden="1">{"'BZ SA P&amp;l (fORECAST)'!$A$1:$BR$26"}</definedName>
    <definedName name="zzzzzzzzzzzzzzzzz" localSheetId="40" hidden="1">{"'BZ SA P&amp;l (fORECAST)'!$A$1:$BR$26"}</definedName>
    <definedName name="zzzzzzzzzzzzzzzzz" localSheetId="0" hidden="1">{"'BZ SA P&amp;l (fORECAST)'!$A$1:$BR$26"}</definedName>
    <definedName name="zzzzzzzzzzzzzzzzz" hidden="1">{"'BZ SA P&amp;l (fORECAST)'!$A$1:$BR$26"}</definedName>
  </definedNames>
  <calcPr calcId="191029" calcMode="manual"/>
  <customWorkbookViews>
    <customWorkbookView name="Maria Frydlewicz - Widok osobisty" guid="{C4062AEF-AFF4-4DB8-A630-E5845AE8142C}" mergeInterval="0" personalView="1" xWindow="47" yWindow="12" windowWidth="1910" windowHeight="1030" tabRatio="939" activeSheetId="4" showComments="commIndAndComment"/>
  </customWorkbookViews>
</workbook>
</file>

<file path=xl/calcChain.xml><?xml version="1.0" encoding="utf-8"?>
<calcChain xmlns="http://schemas.openxmlformats.org/spreadsheetml/2006/main">
  <c r="E94" i="10" l="1"/>
  <c r="L42" i="17" l="1"/>
  <c r="K42" i="17"/>
  <c r="J42" i="17"/>
  <c r="I42" i="17"/>
  <c r="F25" i="11" l="1"/>
  <c r="E25" i="11"/>
  <c r="F24" i="11"/>
  <c r="E24" i="11"/>
  <c r="F23" i="11"/>
  <c r="E23" i="11"/>
  <c r="F19" i="11" l="1"/>
  <c r="F21" i="11" s="1"/>
  <c r="E19" i="11"/>
  <c r="E21" i="11" s="1"/>
  <c r="F22" i="11"/>
  <c r="E22" i="11"/>
  <c r="F18" i="11"/>
  <c r="E18" i="11"/>
  <c r="F17" i="11"/>
  <c r="F26" i="11" s="1"/>
  <c r="E17" i="11"/>
  <c r="E26" i="11" s="1"/>
  <c r="F14" i="11"/>
  <c r="E14" i="11"/>
  <c r="F12" i="11"/>
  <c r="E12" i="11"/>
  <c r="F11" i="11"/>
  <c r="E11" i="11"/>
  <c r="I18" i="12" l="1"/>
  <c r="H18" i="12"/>
  <c r="G18" i="12"/>
  <c r="F18" i="12"/>
  <c r="E18" i="12"/>
  <c r="D18" i="12"/>
  <c r="I17" i="12"/>
  <c r="H17" i="12"/>
  <c r="G17" i="12"/>
  <c r="F17" i="12"/>
  <c r="E17" i="12"/>
  <c r="D17" i="12"/>
  <c r="D56" i="5" l="1"/>
  <c r="D58" i="5" s="1"/>
  <c r="C56" i="5"/>
  <c r="C58" i="5" s="1"/>
  <c r="H47" i="5"/>
  <c r="H9" i="6" s="1"/>
  <c r="G47" i="5"/>
  <c r="F47" i="5"/>
  <c r="G9" i="6" s="1"/>
  <c r="E47" i="5"/>
  <c r="D47" i="5"/>
  <c r="C47" i="5"/>
  <c r="I46" i="5"/>
  <c r="I45" i="5"/>
  <c r="I44" i="5"/>
  <c r="I43" i="5"/>
  <c r="I42" i="5"/>
  <c r="I41" i="5"/>
  <c r="I40" i="5"/>
  <c r="I38" i="5"/>
  <c r="I37" i="5"/>
  <c r="I36" i="5"/>
  <c r="G34" i="5"/>
  <c r="F8" i="6" s="1"/>
  <c r="F10" i="6" s="1"/>
  <c r="F19" i="6" s="1"/>
  <c r="F34" i="5"/>
  <c r="G8" i="6" s="1"/>
  <c r="E33" i="5"/>
  <c r="E32" i="5"/>
  <c r="E30" i="5"/>
  <c r="E28" i="5"/>
  <c r="E27" i="5"/>
  <c r="E26" i="5"/>
  <c r="E25" i="5"/>
  <c r="E24" i="5"/>
  <c r="E22" i="5" s="1"/>
  <c r="E23" i="5"/>
  <c r="I22" i="5"/>
  <c r="D22" i="5"/>
  <c r="C22" i="5"/>
  <c r="E21" i="5"/>
  <c r="E20" i="5"/>
  <c r="E19" i="5"/>
  <c r="E18" i="5"/>
  <c r="E16" i="5" s="1"/>
  <c r="I16" i="5"/>
  <c r="H16" i="5"/>
  <c r="H34" i="5" s="1"/>
  <c r="H8" i="6" s="1"/>
  <c r="D16" i="5"/>
  <c r="C16" i="5"/>
  <c r="E15" i="5"/>
  <c r="E12" i="5"/>
  <c r="E10" i="5" s="1"/>
  <c r="D10" i="5"/>
  <c r="C10" i="5"/>
  <c r="E9" i="5"/>
  <c r="D34" i="5" l="1"/>
  <c r="C34" i="5"/>
  <c r="I47" i="5"/>
  <c r="D9" i="6" s="1"/>
  <c r="C59" i="5"/>
  <c r="E8" i="14" s="1"/>
  <c r="D59" i="5"/>
  <c r="E9" i="14" s="1"/>
  <c r="H10" i="6"/>
  <c r="H19" i="6" s="1"/>
  <c r="I34" i="5"/>
  <c r="D8" i="6" s="1"/>
  <c r="E34" i="5"/>
  <c r="E8" i="6" s="1"/>
  <c r="E10" i="6" s="1"/>
  <c r="E19" i="6" s="1"/>
  <c r="G10" i="6"/>
  <c r="G19" i="6" s="1"/>
  <c r="D10" i="6" l="1"/>
  <c r="D19" i="6" s="1"/>
  <c r="B26" i="11" l="1"/>
  <c r="B14" i="11"/>
  <c r="C14" i="11" s="1"/>
  <c r="B11" i="11"/>
  <c r="C11" i="11" s="1"/>
</calcChain>
</file>

<file path=xl/sharedStrings.xml><?xml version="1.0" encoding="utf-8"?>
<sst xmlns="http://schemas.openxmlformats.org/spreadsheetml/2006/main" count="3688" uniqueCount="1396">
  <si>
    <t>Lp.</t>
  </si>
  <si>
    <t>Tabela</t>
  </si>
  <si>
    <t>1.</t>
  </si>
  <si>
    <t>EU OV1 – Przegląd łącznych kwot ekspozycji na ryzyko</t>
  </si>
  <si>
    <t>I</t>
  </si>
  <si>
    <t>2.</t>
  </si>
  <si>
    <t>EU KM1 – Najważniejsze wskaźniki</t>
  </si>
  <si>
    <t>3.</t>
  </si>
  <si>
    <t>4.</t>
  </si>
  <si>
    <t>5.</t>
  </si>
  <si>
    <t>6.</t>
  </si>
  <si>
    <t>7.</t>
  </si>
  <si>
    <t>8.</t>
  </si>
  <si>
    <t>V</t>
  </si>
  <si>
    <t>9.</t>
  </si>
  <si>
    <t>10.</t>
  </si>
  <si>
    <t>11.</t>
  </si>
  <si>
    <t>12.</t>
  </si>
  <si>
    <t>13.</t>
  </si>
  <si>
    <t>14.</t>
  </si>
  <si>
    <t>EU CC1 – Struktura regulacyjnych funduszy własnych</t>
  </si>
  <si>
    <t>VII</t>
  </si>
  <si>
    <t>15.</t>
  </si>
  <si>
    <t>EU CC2 – Uzgodnienie regulacyjnych funduszy własnych z bilansem w zbadanym sprawozdaniu finansowym</t>
  </si>
  <si>
    <t>16.</t>
  </si>
  <si>
    <t>17.</t>
  </si>
  <si>
    <t>18.</t>
  </si>
  <si>
    <t>19.</t>
  </si>
  <si>
    <t>EU LR1 – LRSum: Zestawienie dotyczące uzgodnienia aktywów księgowych i ekspozycji wskaźnika dźwigni</t>
  </si>
  <si>
    <t>XI</t>
  </si>
  <si>
    <t>20.</t>
  </si>
  <si>
    <t>EU LR2 – LRCom: Wspólne ujawnianie wskaźnika dźwigni</t>
  </si>
  <si>
    <t>21.</t>
  </si>
  <si>
    <t>EU LR3 – LRSpl: Podział ekspozycji bilansowych (z wyłączeniem instrumentów pochodnych, transakcji finansowanych z użyciem papierów wartościowych (SFT) i ekspozycji wyłączonych)</t>
  </si>
  <si>
    <t>22.</t>
  </si>
  <si>
    <t>23.</t>
  </si>
  <si>
    <t>XIII</t>
  </si>
  <si>
    <t>24.</t>
  </si>
  <si>
    <t>EU LIQ1 – Informacje ilościowe na temat wskaźnika pokrycia wypływów netto</t>
  </si>
  <si>
    <t>25.</t>
  </si>
  <si>
    <t>26.</t>
  </si>
  <si>
    <t xml:space="preserve">EU LIQ2: Wskaźnik stabilnego finansowania netto </t>
  </si>
  <si>
    <t>27.</t>
  </si>
  <si>
    <t>XV</t>
  </si>
  <si>
    <t>28.</t>
  </si>
  <si>
    <t>29.</t>
  </si>
  <si>
    <t>EU CR1: Ekspozycje obsługiwane i nieobsługiwane oraz powiązane rezerwy</t>
  </si>
  <si>
    <t>30.</t>
  </si>
  <si>
    <t>EU CR1-A: Termin zapadalności ekspozycji</t>
  </si>
  <si>
    <t>31.</t>
  </si>
  <si>
    <t>EU CR2: Zmiany stanu nieobsługiwanych kredytów i zaliczek</t>
  </si>
  <si>
    <t>32.</t>
  </si>
  <si>
    <t>EU CR2a: Zmiany stanu nieobsługiwanych kredytów i zaliczek oraz powiązanych skumulowanych odzyskanych kwot netto</t>
  </si>
  <si>
    <t>33.</t>
  </si>
  <si>
    <t>EU CQ1: Jakość kredytowa ekspozycji restrukturyzowanych</t>
  </si>
  <si>
    <t>34.</t>
  </si>
  <si>
    <t>EU CQ2: Jakość działań restrukturyzacyjnych</t>
  </si>
  <si>
    <t>35.</t>
  </si>
  <si>
    <t>EU CQ3: Jakość kredytowa przeterminowanych ekspozycji obsługiwanych i nieobsługiwanych w podziale według liczby dni przeterminowania</t>
  </si>
  <si>
    <t>36.</t>
  </si>
  <si>
    <t>37.</t>
  </si>
  <si>
    <t>EU CQ5: Jakość kredytowa kredytów i zaliczek według branż</t>
  </si>
  <si>
    <t>38.</t>
  </si>
  <si>
    <t xml:space="preserve">EU CQ6: Wycena zabezpieczenia – kredyty i zaliczki </t>
  </si>
  <si>
    <t>39.</t>
  </si>
  <si>
    <t xml:space="preserve">EU CQ7: Zabezpieczenia uzyskane przez przejęcie i postępowania egzekucyjne </t>
  </si>
  <si>
    <t>40.</t>
  </si>
  <si>
    <t>EU CQ8: Zabezpieczenia uzyskane przez przejęcie i postępowania egzekucyjne – w podziale według analiz analogicznych</t>
  </si>
  <si>
    <t>41.</t>
  </si>
  <si>
    <t>XVII</t>
  </si>
  <si>
    <t>42.</t>
  </si>
  <si>
    <t>EU CR3 – Przegląd technik ograniczania ryzyka kredytowego:  Ujawnianie informacji na temat stosowania technik ograniczania ryzyka kredytowego</t>
  </si>
  <si>
    <t>43.</t>
  </si>
  <si>
    <t>XIX</t>
  </si>
  <si>
    <t>44.</t>
  </si>
  <si>
    <t>45.</t>
  </si>
  <si>
    <t>EU CR5 – Metoda standardowa</t>
  </si>
  <si>
    <t>46.</t>
  </si>
  <si>
    <t>47.</t>
  </si>
  <si>
    <t>48.</t>
  </si>
  <si>
    <t>XXV</t>
  </si>
  <si>
    <t>EU CCR1 – Analiza ekspozycji na ryzyko kredytowe kontrahenta (CCR) według metody</t>
  </si>
  <si>
    <t>EU CCR2 – Transakcje podlegające wymogom w zakresie funduszy własnych z tytułu ryzyka związanego z korektą wyceny kredytowej</t>
  </si>
  <si>
    <t>EU CCR3 – Metoda standardowa – ekspozycje na ryzyko kredytowe kontrahenta (CCR) według regulacyjnych kategorii ekspozycji i wag ryzyka</t>
  </si>
  <si>
    <t>EU CCR5 – Struktura zabezpieczenia dla ekspozycji na ryzyko kredytowe kontrahenta (CCR)</t>
  </si>
  <si>
    <t>EU CCR6 – Ekspozycje z tytułu kredytowych instrumentów pochodnych</t>
  </si>
  <si>
    <t>EU CCR8 – Ekspozycje wobec kontrahentów centralnych</t>
  </si>
  <si>
    <t>XXIX</t>
  </si>
  <si>
    <t>EU MR1 – Ryzyko rynkowe w ramach metody standardowej</t>
  </si>
  <si>
    <t>XXXI</t>
  </si>
  <si>
    <t>EU OR1 – Wymogi w zakresie funduszy własnych z tytułu ryzyka operacyjnego i kwoty ekspozycji ważonych ryzykiem</t>
  </si>
  <si>
    <t>XXXIII</t>
  </si>
  <si>
    <t xml:space="preserve">EU REM1 – Wynagrodzenie przyznane za dany rok obrachunkowy </t>
  </si>
  <si>
    <t>EU REM2 – Płatności specjalne na rzecz pracowników, których działalność zawodowa ma istotny wpływ na profil ryzyka instytucji (określony personel)</t>
  </si>
  <si>
    <t>EU REM4 – Wynagrodzenie w wysokości co najmniej 1 mln EUR rocznie</t>
  </si>
  <si>
    <t>EU REM5 – Informacje na temat wynagrodzenia pracowników, których działalność zawodowa ma istotny wpływ na profil ryzyka instytucji (określony personel)</t>
  </si>
  <si>
    <t>EU AE1 – Aktywa obciążone i aktywa wolne od obciążeń</t>
  </si>
  <si>
    <t>XXXV</t>
  </si>
  <si>
    <t>EU AE2 – Otrzymane zabezpieczenia i wyemitowane własne dłużne papiery wartościowe</t>
  </si>
  <si>
    <t>EU AE3 – Źródła obciążenia</t>
  </si>
  <si>
    <t>Łączne kwoty ekspozycji na ryzyko</t>
  </si>
  <si>
    <t>Łączne wymogi w zakresie funduszy własnych</t>
  </si>
  <si>
    <t>a</t>
  </si>
  <si>
    <t>b</t>
  </si>
  <si>
    <t>c</t>
  </si>
  <si>
    <t>Ryzyko kredytowe (z wyłączeniem ryzyka kredytowego kontrahenta)</t>
  </si>
  <si>
    <t xml:space="preserve">   W tym metoda standardowa </t>
  </si>
  <si>
    <t xml:space="preserve">   W tym podstawowa metoda IRB (F-IRB) </t>
  </si>
  <si>
    <t xml:space="preserve">   W tym metoda klasyfikacji</t>
  </si>
  <si>
    <t>EU-4a</t>
  </si>
  <si>
    <t xml:space="preserve">   W tym instrumenty kapitałowe według uproszczonej metody ważenia ryzykiem</t>
  </si>
  <si>
    <t xml:space="preserve">   W tym zaawansowana metoda IRB (A-IRB) </t>
  </si>
  <si>
    <t xml:space="preserve">Ryzyko kredytowe kontrahenta – CCR </t>
  </si>
  <si>
    <t xml:space="preserve">   W tym metoda modeli wewnętrznych (IMM)</t>
  </si>
  <si>
    <t>EU-8a</t>
  </si>
  <si>
    <t xml:space="preserve">   W tym ekspozycje wobec kontrahenta centralnego</t>
  </si>
  <si>
    <t>EU-8b</t>
  </si>
  <si>
    <t xml:space="preserve">   W tym korekta wyceny kredytowej – CVA</t>
  </si>
  <si>
    <t xml:space="preserve">   W tym pozostałe CCR</t>
  </si>
  <si>
    <t>Nie dotyczy</t>
  </si>
  <si>
    <t xml:space="preserve">Ryzyko rozliczenia </t>
  </si>
  <si>
    <t>Ekspozycje sekurytyzacyjne w portfelu bankowym (po zastosowaniu pułapu)</t>
  </si>
  <si>
    <t xml:space="preserve">   W tym metoda SEC-IRBA </t>
  </si>
  <si>
    <t xml:space="preserve">   W tym SEC-ERBA (w tym IAA)</t>
  </si>
  <si>
    <t xml:space="preserve">   W tym metoda SEC-SA </t>
  </si>
  <si>
    <t>EU-19a</t>
  </si>
  <si>
    <t xml:space="preserve">   W tym 1250 % RW/odliczenie</t>
  </si>
  <si>
    <t>Ryzyko pozycji, ryzyko walutowe i ryzyko cen towarów (ryzyko rynkowe)</t>
  </si>
  <si>
    <t xml:space="preserve">   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</si>
  <si>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</si>
  <si>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</si>
  <si>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</si>
  <si>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</si>
  <si>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</si>
  <si>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</si>
  <si>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 xml:space="preserve">W tym metoda standardowa </t>
  </si>
  <si>
    <t>EU-23c</t>
  </si>
  <si>
    <t xml:space="preserve">W tym metoda zaawansowanego pomiaru </t>
  </si>
  <si>
    <t>Kwoty poniżej progów odliczeń
(podlegające wadze ryzyka równej 250 %)</t>
  </si>
  <si>
    <t>Ogółem</t>
  </si>
  <si>
    <t>d</t>
  </si>
  <si>
    <t>e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</si>
  <si>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</si>
  <si>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</si>
  <si>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</si>
  <si>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</si>
  <si>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</si>
  <si>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Łączna kwota ekspozycji na ryzyko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</si>
  <si>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</si>
  <si>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</si>
  <si>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</si>
  <si>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</si>
  <si>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</si>
  <si>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</si>
  <si>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t xml:space="preserve">Dodatkowe wymogi w zakresie funduszy własnych w celu uwzględnienia ryzyka innego niż ryzyko nadmiernej dźwigni (%) </t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</si>
  <si>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</si>
  <si>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</si>
  <si>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</si>
  <si>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</si>
  <si>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</si>
  <si>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</si>
  <si>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</si>
  <si>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</si>
  <si>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</si>
  <si>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</si>
  <si>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</si>
  <si>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</si>
  <si>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</si>
  <si>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</si>
  <si>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</si>
  <si>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Wymóg połączonego bufora (%)</t>
  </si>
  <si>
    <t>EU-11a</t>
  </si>
  <si>
    <t>Łączne wymogi kapitałowe (%)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</si>
  <si>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</si>
  <si>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</si>
  <si>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</si>
  <si>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</si>
  <si>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t>Dodatkowe wymogi w zakresie funduszy własnych w celu uwzględnienia ryzyka nadmiernej dźwigni finansowej (jako odsetek miary ekspozycji całkowitej)</t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</si>
  <si>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</si>
  <si>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</si>
  <si>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</si>
  <si>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</si>
  <si>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</si>
  <si>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Bufor wskaźnika dźwigni i łączny wymóg w zakresie wskaźnika dźwigni (jako odsetek miary ekspozycji całkowitej)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</si>
  <si>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</si>
  <si>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</si>
  <si>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</si>
  <si>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</si>
  <si>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</si>
  <si>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</si>
  <si>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</si>
  <si>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</si>
  <si>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</si>
  <si>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</si>
  <si>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</si>
  <si>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</si>
  <si>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</si>
  <si>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</si>
  <si>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</si>
  <si>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</si>
  <si>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Wartość ekspozycji</t>
  </si>
  <si>
    <t>Kwota ekspozycji na ryzyko</t>
  </si>
  <si>
    <t>a)</t>
  </si>
  <si>
    <t>b)</t>
  </si>
  <si>
    <t>d)</t>
  </si>
  <si>
    <t>e)</t>
  </si>
  <si>
    <t>c)</t>
  </si>
  <si>
    <t>f</t>
  </si>
  <si>
    <t>g</t>
  </si>
  <si>
    <t>Wartości bilansowe wykazywane w publikowanych sprawozdaniach finansowych</t>
  </si>
  <si>
    <t>Wartości bilansowe wchodzące w zakres konsolidacji ostrożnościowej</t>
  </si>
  <si>
    <t>Wartości bilansowe pozycji</t>
  </si>
  <si>
    <t>Kwota wartości bilansowej aktywów wchodzących w zakres konsolidacji ostrożnościowej (zgodnie ze wzorem LI1)</t>
  </si>
  <si>
    <t>Kwota wartości bilansowej zobowiązań wchodzących w zakres konsolidacji ostrożnościowej (zgodnie ze wzorem LI1)</t>
  </si>
  <si>
    <t>Kwota całkowita netto w zakresie konsolidacji ostrożnościowej</t>
  </si>
  <si>
    <t>Kwoty pozabilansowe</t>
  </si>
  <si>
    <t>Różnice wynikające z różnych zasad kompensacji, innych niż uwzględnione w wierszu 2</t>
  </si>
  <si>
    <t>Różnice wynikające z uwzględnienia rezerw</t>
  </si>
  <si>
    <t>Różnice wynikające z zastosowania technik ograniczania ryzyka kredytowego</t>
  </si>
  <si>
    <t>Różnice wynikające ze współczynników konwersji kredytowej</t>
  </si>
  <si>
    <t>Różnice wynikające z sekurytyzacji z przeniesieniem ryzyka</t>
  </si>
  <si>
    <t>Inne różnice</t>
  </si>
  <si>
    <t>Kwoty ekspozycji ujmowane do celów regulacyjnych</t>
  </si>
  <si>
    <t>h</t>
  </si>
  <si>
    <t>Nazwa podmiotu</t>
  </si>
  <si>
    <t>Metoda konsolidacji rachunkowości</t>
  </si>
  <si>
    <t>Metoda konsolidacji ostrożnościowej</t>
  </si>
  <si>
    <t>Opis podmiotu</t>
  </si>
  <si>
    <t>Pełna konsolidacja</t>
  </si>
  <si>
    <t>Konsolidacja metodą proporcjonalną</t>
  </si>
  <si>
    <t>Metoda praw własności</t>
  </si>
  <si>
    <t>Nie są skonsolidowane i nie są odliczone od kapitału</t>
  </si>
  <si>
    <t>Odliczone</t>
  </si>
  <si>
    <t>EU e1</t>
  </si>
  <si>
    <t>EU e2</t>
  </si>
  <si>
    <t>Kategoria ryzyka</t>
  </si>
  <si>
    <t>AVA na poziomie kategorii - Niepewność wyceny</t>
  </si>
  <si>
    <t>Razem na poziomie kategorii po dywersyfikacji</t>
  </si>
  <si>
    <t>AVA na poziomie kategorii</t>
  </si>
  <si>
    <t>Ekspozycje kapitałowe</t>
  </si>
  <si>
    <t>Stopy procentowe</t>
  </si>
  <si>
    <t>Kurs walutowy</t>
  </si>
  <si>
    <t>Ryzyko kredytowe</t>
  </si>
  <si>
    <t>Towary</t>
  </si>
  <si>
    <t>AVA z tytułu niezrealizowanych marż kredytowych</t>
  </si>
  <si>
    <t>AVA z tytułu kosztów inwestycji i finansowania</t>
  </si>
  <si>
    <t>W tym: Metoda podstawowa razem w portfelu handlowym</t>
  </si>
  <si>
    <t>W tym: Metoda podstawowa razem w portfelu bankowym</t>
  </si>
  <si>
    <t>Niepewność dotycząca cen rynkowych</t>
  </si>
  <si>
    <t>Koszty zamknięcia</t>
  </si>
  <si>
    <t>Pozycje o dużej koncentracji</t>
  </si>
  <si>
    <t>Przedterminowe rozwiązanie umowy</t>
  </si>
  <si>
    <t>Ryzyko modelu</t>
  </si>
  <si>
    <t>Ryzyko operacyjne</t>
  </si>
  <si>
    <t>Przyszłe koszty administracyjne</t>
  </si>
  <si>
    <t>Łączna kwota dodatkowych korekt wyceny (AVA)</t>
  </si>
  <si>
    <t xml:space="preserve"> a)</t>
  </si>
  <si>
    <t xml:space="preserve">  b)</t>
  </si>
  <si>
    <t>Kwoty</t>
  </si>
  <si>
    <t>Źródło w oparciu o numery/litery referencyjne bilansu skonsolidowanego w ramach regulacyjnego zakresu konsolidacji 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</si>
  <si>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</si>
  <si>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</si>
  <si>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     w tym: instrument typu 1</t>
  </si>
  <si>
    <t xml:space="preserve">     w tym: instrument typu 2</t>
  </si>
  <si>
    <t xml:space="preserve">     w tym: instrument typu 3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</si>
  <si>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</si>
  <si>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</si>
  <si>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</si>
  <si>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</si>
  <si>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</si>
  <si>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</si>
  <si>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</si>
  <si>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</si>
  <si>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</si>
  <si>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</si>
  <si>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</si>
  <si>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</si>
  <si>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</si>
  <si>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</si>
  <si>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</si>
  <si>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</si>
  <si>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</si>
  <si>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</si>
  <si>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</si>
  <si>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</si>
  <si>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</si>
  <si>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</si>
  <si>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</si>
  <si>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</si>
  <si>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</si>
  <si>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</si>
  <si>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</si>
  <si>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</si>
  <si>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</si>
  <si>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</si>
  <si>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</si>
  <si>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</si>
  <si>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</si>
  <si>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</si>
  <si>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</si>
  <si>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</si>
  <si>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</si>
  <si>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</si>
  <si>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Kwalifikowalne odliczenia od pozycji w kapitale dodatkowym Tier I, które przekraczają wartość kapitału dodatkowego Tier I instytucji (kwota ujemna)</t>
  </si>
  <si>
    <t>27a</t>
  </si>
  <si>
    <t>Inne korekty regulacyjne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</si>
  <si>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</si>
  <si>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</si>
  <si>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</si>
  <si>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</si>
  <si>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</si>
  <si>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</si>
  <si>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</si>
  <si>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</si>
  <si>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</si>
  <si>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</si>
  <si>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</si>
  <si>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</si>
  <si>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</si>
  <si>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</si>
  <si>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</si>
  <si>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</si>
  <si>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</si>
  <si>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</si>
  <si>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>Kwalifikowalne odliczenia od pozycji w kapitale Tier II, które przekraczają wartość kapitału Tier II instytucji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</si>
  <si>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</si>
  <si>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</si>
  <si>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</si>
  <si>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</si>
  <si>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</si>
  <si>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</si>
  <si>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</si>
  <si>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</si>
  <si>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</si>
  <si>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</si>
  <si>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</si>
  <si>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</si>
  <si>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</si>
  <si>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</si>
  <si>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</si>
  <si>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</si>
  <si>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</si>
  <si>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</si>
  <si>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</si>
  <si>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</si>
  <si>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</si>
  <si>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EU-56a 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</si>
  <si>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</si>
  <si>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</si>
  <si>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</si>
  <si>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</si>
  <si>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</si>
  <si>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</si>
  <si>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</si>
  <si>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</si>
  <si>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</si>
  <si>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>Łączne wymogi kapitałowe odnośnie do kapitału podstawowego Tier I instytucji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</si>
  <si>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</si>
  <si>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</si>
  <si>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</si>
  <si>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</si>
  <si>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</si>
  <si>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</si>
  <si>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</si>
  <si>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</si>
  <si>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</si>
  <si>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</si>
  <si>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   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</si>
  <si>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</si>
  <si>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Aktywa z tytułu odroczonego podatku dochodowego wynikające z różnic przejściowych (kwota poniżej progu 17,65 %, po odliczeniu powiązanej rezerwy z tytułu odroczonego podatku dochodowego w przypadku spełnienia warunków określonych w art. 38 ust. 3 CRR)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</si>
  <si>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</si>
  <si>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</si>
  <si>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</si>
  <si>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</si>
  <si>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</si>
  <si>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</si>
  <si>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</si>
  <si>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</si>
  <si>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</si>
  <si>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</si>
  <si>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</si>
  <si>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</si>
  <si>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Bilans zgodnie z opublikowanym sprawozdaniem finansowym</t>
  </si>
  <si>
    <t>W ramach regulacyjnego zakresu konsolidacji</t>
  </si>
  <si>
    <t>Odniesienie</t>
  </si>
  <si>
    <t>Na koniec okresu sprawozdawczego</t>
  </si>
  <si>
    <t>Aktywa – Podział według klas aktywów zgodnie z bilansem w opublikowanym sprawozdaniu finansowym</t>
  </si>
  <si>
    <t>Zobowiązania – Podział według klas zobowiązań zgodnie z bilansem w opublikowanym sprawozdaniu finansowym</t>
  </si>
  <si>
    <t>Kapitał własny</t>
  </si>
  <si>
    <t>Emitent</t>
  </si>
  <si>
    <t>Niepowtarzalny identyfikator (np. CUSIP, ISIN lub identyfikator Bloomberg dla ofert na rynku niepublicznym)</t>
  </si>
  <si>
    <t>2a</t>
  </si>
  <si>
    <t>Emisja publiczna lub niepubliczna</t>
  </si>
  <si>
    <t>Prawo lub prawa właściwe, którym podlega instrument</t>
  </si>
  <si>
    <t>Umowne uznanie uprawnień do umorzenia lub konwersji przysługujące organom ds. restrukturyzacji i uporządkowanej likwidacji</t>
  </si>
  <si>
    <t>Ujmowanie w kapitale regulacyjnym</t>
  </si>
  <si>
    <t>Cena emisyjna</t>
  </si>
  <si>
    <t>EU-9b</t>
  </si>
  <si>
    <t>Cena wykupu</t>
  </si>
  <si>
    <t>Klasyfikacja księgowa</t>
  </si>
  <si>
    <t>Pierwotna data emisji</t>
  </si>
  <si>
    <t>Wieczyste czy terminowe</t>
  </si>
  <si>
    <t>Opcja wykupu na żądanie emitenta podlegająca wcześniejszemu zatwierdzeniu przez organy nadzoru</t>
  </si>
  <si>
    <t>Kupony / dywidendy</t>
  </si>
  <si>
    <t>Zamienne czy niezamienne</t>
  </si>
  <si>
    <t>Odpisy obniżające wartość</t>
  </si>
  <si>
    <t>Rodzaj podporządkowania (tylko w przypadku zobowiązań kwalifikowalnych)</t>
  </si>
  <si>
    <t>EU-34b</t>
  </si>
  <si>
    <t>Stopień uprzywilejowania instrumentu w standardowym postępowaniu upadłościowym</t>
  </si>
  <si>
    <t>Niezgodne cechy przejściowe</t>
  </si>
  <si>
    <t>Jeżeli tak, należy określić niezgodne cechy</t>
  </si>
  <si>
    <t>37a</t>
  </si>
  <si>
    <t>Link do pełnej treści warunków dotyczących danego instrumentu (link)</t>
  </si>
  <si>
    <t>i</t>
  </si>
  <si>
    <t>j</t>
  </si>
  <si>
    <t>k</t>
  </si>
  <si>
    <t>l</t>
  </si>
  <si>
    <t>m</t>
  </si>
  <si>
    <t>Całkowita wartość ekspozycji</t>
  </si>
  <si>
    <t>Wymogi w zakresie funduszy własnych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</si>
  <si>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</si>
  <si>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</si>
  <si>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</si>
  <si>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</si>
  <si>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</si>
  <si>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</si>
  <si>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</si>
  <si>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</si>
  <si>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</si>
  <si>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</si>
  <si>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</si>
  <si>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</si>
  <si>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</si>
  <si>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</si>
  <si>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</si>
  <si>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</si>
  <si>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t>Ekspozycje wskaźnika dźwigni określone w CRR</t>
  </si>
  <si>
    <t>Ekspozycje bilansowe (z wyłączeniem instrumentów pochodnych i SFT)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</si>
  <si>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</si>
  <si>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</si>
  <si>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</si>
  <si>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</si>
  <si>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</si>
  <si>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</si>
  <si>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</si>
  <si>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</si>
  <si>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</si>
  <si>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</si>
  <si>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</si>
  <si>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</si>
  <si>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</si>
  <si>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</si>
  <si>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</si>
  <si>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</si>
  <si>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</si>
  <si>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</si>
  <si>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</si>
  <si>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</si>
  <si>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</si>
  <si>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</si>
  <si>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</si>
  <si>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</si>
  <si>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</si>
  <si>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</si>
  <si>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</si>
  <si>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</si>
  <si>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</si>
  <si>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</si>
  <si>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</si>
  <si>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</si>
  <si>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</si>
  <si>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pozabilansowe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</si>
  <si>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</si>
  <si>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</si>
  <si>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</si>
  <si>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</si>
  <si>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</si>
  <si>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</si>
  <si>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</si>
  <si>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</si>
  <si>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</si>
  <si>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t>(Wyłączone ekspozycje z tytułu przeniesienia kredytów preferencyjnych przez niepubliczne banki (lub jednostki) wspierające rozwój)</t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</si>
  <si>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</si>
  <si>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</si>
  <si>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</si>
  <si>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</si>
  <si>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</si>
  <si>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</si>
  <si>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</si>
  <si>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</si>
  <si>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</si>
  <si>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</si>
  <si>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</si>
  <si>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</si>
  <si>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</si>
  <si>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</si>
  <si>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</si>
  <si>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</si>
  <si>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</si>
  <si>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</si>
  <si>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</si>
  <si>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</si>
  <si>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</si>
  <si>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</si>
  <si>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</si>
  <si>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</si>
  <si>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</si>
  <si>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Ujawnienie wartości średnich</t>
  </si>
  <si>
    <t>Średnia dziennych wartości aktywów z tytułu SFT brutto, po korekcie z tytułu transakcji księgowych sprzedaży oraz po odliczeniu kwot powiązanych zobowiązań gotówkowych i należności gotówkowych</t>
  </si>
  <si>
    <t>Wartość na koniec kwartału aktywów z tytułu SFT brutto, po korekcie z tytułu transakcji księgowych sprzedaży oraz po odliczeniu kwot powiązanych zobowiązań gotówkowych i należności gotówkowych</t>
  </si>
  <si>
    <t>Miara ekspozycji całkowitej (w tym wpływ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</si>
  <si>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30a</t>
  </si>
  <si>
    <t>Miara ekspozycji całkowitej (z wyłączeniem wpływu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</si>
  <si>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Wskaźnik dźwigni (w tym wpływ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</si>
  <si>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31a</t>
  </si>
  <si>
    <t>Wskaźnik dźwigni (z wyłączeniem wpływu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</si>
  <si>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*Zakres ujawnianych informacji zgodny z CRR.</t>
  </si>
  <si>
    <t>EU-1</t>
  </si>
  <si>
    <t>Ekspozycje bilansowe ogółem (z wyłączeniem instrumentów pochodnych, transakcji finansowanych z użyciem papierów wartościowych i ekspozycji wyłączonych), w tym:</t>
  </si>
  <si>
    <t>EU-2</t>
  </si>
  <si>
    <t>Ekspozycje zaliczane do portfela handlowego</t>
  </si>
  <si>
    <t>EU-3</t>
  </si>
  <si>
    <t>Ekspozycje zaliczane do portfela bankowego, w tym: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</si>
  <si>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</si>
  <si>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</si>
  <si>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</si>
  <si>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</si>
  <si>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</si>
  <si>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</si>
  <si>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</si>
  <si>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</si>
  <si>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</si>
  <si>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</si>
  <si>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</si>
  <si>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</si>
  <si>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</si>
  <si>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</si>
  <si>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</si>
  <si>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</si>
  <si>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</si>
  <si>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</si>
  <si>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Całkowita wartość nieważona (średnia)</t>
  </si>
  <si>
    <t>Całkowita wartość ważona (średnia)</t>
  </si>
  <si>
    <t>EU 1a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</si>
  <si>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</si>
  <si>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</si>
  <si>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</si>
  <si>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</si>
  <si>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</si>
  <si>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</si>
  <si>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</si>
  <si>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</si>
  <si>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</si>
  <si>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</si>
  <si>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</si>
  <si>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</si>
  <si>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</si>
  <si>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</si>
  <si>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</si>
  <si>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</si>
  <si>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</si>
  <si>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</si>
  <si>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</si>
  <si>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</si>
  <si>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</si>
  <si>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</si>
  <si>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</si>
  <si>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</si>
  <si>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</si>
  <si>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</si>
  <si>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</si>
  <si>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</si>
  <si>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</si>
  <si>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</si>
  <si>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</si>
  <si>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</si>
  <si>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</si>
  <si>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</si>
  <si>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</si>
  <si>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</si>
  <si>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>(kwota w walucie)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</si>
  <si>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</si>
  <si>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</si>
  <si>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</si>
  <si>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</si>
  <si>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</si>
  <si>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</si>
  <si>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</si>
  <si>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</si>
  <si>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</si>
  <si>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</si>
  <si>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</si>
  <si>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</si>
  <si>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</si>
  <si>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</si>
  <si>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</si>
  <si>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</si>
  <si>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</si>
  <si>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</si>
  <si>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</si>
  <si>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</si>
  <si>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</si>
  <si>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</si>
  <si>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</si>
  <si>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</si>
  <si>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</si>
  <si>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</si>
  <si>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</si>
  <si>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</si>
  <si>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</si>
  <si>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</si>
  <si>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</si>
  <si>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</si>
  <si>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</si>
  <si>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</si>
  <si>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t>Aktywa z tytułu instrumentów pochodnych w ramach wskaźnika stabilnego finansowania netto </t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</si>
  <si>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</si>
  <si>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</si>
  <si>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</si>
  <si>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</si>
  <si>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</si>
  <si>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</si>
  <si>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</si>
  <si>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</si>
  <si>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</si>
  <si>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</si>
  <si>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</si>
  <si>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</si>
  <si>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</si>
  <si>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</si>
  <si>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</si>
  <si>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</si>
  <si>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</si>
  <si>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</si>
  <si>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</si>
  <si>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</si>
  <si>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</si>
  <si>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010</t>
  </si>
  <si>
    <t>Kredyty i zaliczki</t>
  </si>
  <si>
    <t>020</t>
  </si>
  <si>
    <t>030</t>
  </si>
  <si>
    <t>040</t>
  </si>
  <si>
    <t>050</t>
  </si>
  <si>
    <t>060</t>
  </si>
  <si>
    <t>070</t>
  </si>
  <si>
    <t>080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</si>
  <si>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</si>
  <si>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</si>
  <si>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</si>
  <si>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</si>
  <si>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</si>
  <si>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</si>
  <si>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</si>
  <si>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</si>
  <si>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</si>
  <si>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</si>
  <si>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</si>
  <si>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</si>
  <si>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</si>
  <si>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</si>
  <si>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</si>
  <si>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</si>
  <si>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</si>
  <si>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</si>
  <si>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</si>
  <si>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</si>
  <si>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</si>
  <si>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 xml:space="preserve">Wartość bilansowa brutto               </t>
  </si>
  <si>
    <t>Początkowy stan nieobsługiwanych kredytów i zaliczek</t>
  </si>
  <si>
    <t>Wpływy do portfeli nieobsługiwanych</t>
  </si>
  <si>
    <t>Wypływy z portfeli nieobsługiwanych</t>
  </si>
  <si>
    <t>Wypływy z powodu odpisań</t>
  </si>
  <si>
    <t>Wypływ z innych powodów</t>
  </si>
  <si>
    <t>Końcowy stan nieobsługiwanych kredytów i zaliczek</t>
  </si>
  <si>
    <t>Powiązane skumulowane odzyskane kwoty netto</t>
  </si>
  <si>
    <t>Wypływ do portfela obsługiwanego</t>
  </si>
  <si>
    <t>Wypływ z powodu spłaty kredytu, częściowej lub całkowitej</t>
  </si>
  <si>
    <t>Wypływ z powodu likwidacji zabezpieczeń</t>
  </si>
  <si>
    <t>Wypływ z powodu przejęcia zabezpieczenia</t>
  </si>
  <si>
    <t>Wypływ z powodu sprzedaży instrumentów</t>
  </si>
  <si>
    <t>Wypływ z powodu przeniesienia ryzyka</t>
  </si>
  <si>
    <t>Wypływ z powodu przeklasyfikowania ekspozycji do kategorii ekspozycji przeznaczonych do sprzedaży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</si>
  <si>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</si>
  <si>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</si>
  <si>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</si>
  <si>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</si>
  <si>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</si>
  <si>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</si>
  <si>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</si>
  <si>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</si>
  <si>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Wartość bilansowa brutto ekspozycji restrukturyzowanych</t>
  </si>
  <si>
    <t>Kredyty i zaliczki, które restrukturyzowano więcej niż dwukrotnie</t>
  </si>
  <si>
    <t>Nieobsługiwane kredyty i zaliczki restrukturyzowane, które nie spełniały kryteriów przeniesienia z kategorii ekspozycji nieobsługiwanych</t>
  </si>
  <si>
    <t>nieprzeterminowane lub przeterminowane o ≤ 30 dni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</si>
  <si>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</si>
  <si>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</si>
  <si>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</si>
  <si>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</si>
  <si>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</si>
  <si>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</si>
  <si>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</si>
  <si>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</si>
  <si>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>Skumulowana utrata wartości</t>
  </si>
  <si>
    <t>Skumulowane ujemne zmiany wartości godziwej z powodu ryzyka kredytowego z tytułu ekspozycji nieobsługiwanych</t>
  </si>
  <si>
    <t>W tym nieobsługiwane</t>
  </si>
  <si>
    <t>Ekspozycje bilansowe</t>
  </si>
  <si>
    <t>EU CQ5: Jakość kredytowa kredytów i zaliczek udzielanych przedsiębiorstwom niefinansowym według branż</t>
  </si>
  <si>
    <t>Wartość bilansowa brutto</t>
  </si>
  <si>
    <t>W tym kredyty i zaliczki dotknięte utratą wartości</t>
  </si>
  <si>
    <t>Rolnictwo, leśnictwo i rybactwo</t>
  </si>
  <si>
    <t>Górnictwo i wydobywanie</t>
  </si>
  <si>
    <t>Przetwórstwo przemysłowe</t>
  </si>
  <si>
    <t>Wytwarzanie i zaopatrywanie w energię elektryczną, gaz, parę wodną i powietrze do układów klimatyzacyjnych</t>
  </si>
  <si>
    <t>Zaopatrzenie w wodę</t>
  </si>
  <si>
    <t>Budownictwo</t>
  </si>
  <si>
    <t>Handel hurtowy i detaliczny</t>
  </si>
  <si>
    <t>Transport i składowanie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</si>
  <si>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</si>
  <si>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</si>
  <si>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</si>
  <si>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</si>
  <si>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</si>
  <si>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</si>
  <si>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narodowa, obowiązkowe ubezpieczenia społeczne</t>
  </si>
  <si>
    <t>Edukacja</t>
  </si>
  <si>
    <t>Opieka zdrowotna i pomoc społeczna</t>
  </si>
  <si>
    <t>Działalność związana z kulturą, rozrywką i rekreacją</t>
  </si>
  <si>
    <t>Inne usługi</t>
  </si>
  <si>
    <t>Obsługiwane</t>
  </si>
  <si>
    <t>Nieobsługiwane</t>
  </si>
  <si>
    <t>Przeterminowane o &gt; 90 dni</t>
  </si>
  <si>
    <t>W tym przeterminowane o &gt; 30 dni ≤ 90 dni</t>
  </si>
  <si>
    <t>W tym przeterminowane o &gt; 90 dni ≤ 180 dni</t>
  </si>
  <si>
    <t>W tym: przeterminowane o &gt; 180 dni ≤ 1 rok</t>
  </si>
  <si>
    <t>W tym: Przeterminowane o &gt; 1 rok ≤ 2 lata</t>
  </si>
  <si>
    <t>W tym: przeterminowane o &gt; 2 lata ≤ 5 lat</t>
  </si>
  <si>
    <t>W tym: przeterminowane o &gt; 5 lata ≤ 7 lat</t>
  </si>
  <si>
    <t>W tym: przeterminowane o &gt; 7 lat</t>
  </si>
  <si>
    <t>Skumulowana utrata wartości aktywów zabezpieczonych</t>
  </si>
  <si>
    <t>Zabezpieczenie</t>
  </si>
  <si>
    <t>Otrzymane gwarancje finansowe</t>
  </si>
  <si>
    <t xml:space="preserve">Zabezpieczenie uzyskane przez przejęcie </t>
  </si>
  <si>
    <t>Wartość w momencie początkowego ujęcia</t>
  </si>
  <si>
    <t>Skumulowane ujemne zmiany</t>
  </si>
  <si>
    <t>Rzeczowe aktywa trwałe</t>
  </si>
  <si>
    <t>Inne niż rzeczowe aktywa trwałe</t>
  </si>
  <si>
    <t>Inne zabezpieczenia</t>
  </si>
  <si>
    <t>Zmniejszenie salda zadłużenia</t>
  </si>
  <si>
    <t>Łączne zabezpieczenie uzyskane przez przejęcie</t>
  </si>
  <si>
    <t>Przejęte ≤ 2 lata</t>
  </si>
  <si>
    <t>Przejęte &gt; 2 lata ≤ 5 lat</t>
  </si>
  <si>
    <t>Przejęte &gt; 5 lat</t>
  </si>
  <si>
    <t>W tym aktywa długoterminowe przeznaczone do sprzedaży</t>
  </si>
  <si>
    <t>Zabezpieczenie uzyskane przez przejęcie, zaklasyfikowane jako rzeczowe aktywa trwałe</t>
  </si>
  <si>
    <t>Zabezpieczenie uzyskane przez przejęcie, inne niż zaklasyfikowane jako rzeczowe aktywa trwałe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</si>
  <si>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</si>
  <si>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</si>
  <si>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</si>
  <si>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</si>
  <si>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</si>
  <si>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</si>
  <si>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</si>
  <si>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</si>
  <si>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Wzór EU CR4 – Metoda standardowa – Ekspozycja na ryzyko kredytowe i skutki ograniczania ryzyka kredytowego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</si>
  <si>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</si>
  <si>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</si>
  <si>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</si>
  <si>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Aktywa ważone ryzykiem</t>
  </si>
  <si>
    <t xml:space="preserve">Zagęszczenie aktywów ważonych ryzykiem (%) </t>
  </si>
  <si>
    <t xml:space="preserve"> Kategorie ekspozycji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</si>
  <si>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</si>
  <si>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</si>
  <si>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</si>
  <si>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</si>
  <si>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</si>
  <si>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</si>
  <si>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</si>
  <si>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</si>
  <si>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</si>
  <si>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Inne pozycje</t>
  </si>
  <si>
    <t>OGÓŁEM</t>
  </si>
  <si>
    <t>Waga ryzyka</t>
  </si>
  <si>
    <t>W tym bez ratingu</t>
  </si>
  <si>
    <t>Inne</t>
  </si>
  <si>
    <t>p</t>
  </si>
  <si>
    <t>q</t>
  </si>
  <si>
    <t>Ekspozycje z tytułu jednostek uczestnictwa lub udziałów w przedsiębiorstwach zbiorowego inwestowania</t>
  </si>
  <si>
    <t xml:space="preserve">Ekspozycje wobec rządów centralnych lub banków centralnych </t>
  </si>
  <si>
    <t xml:space="preserve">Ogółem </t>
  </si>
  <si>
    <t>Koszt odtworzenia (RC)</t>
  </si>
  <si>
    <t>Potencjalna przyszła ekspozycja (PFE)</t>
  </si>
  <si>
    <t>Efektywna dodatnia ekspozycja oczekiwana (EEPE)</t>
  </si>
  <si>
    <t>Wartość alfa stosowana do obliczania regulacyjnej wartości ekspozycji</t>
  </si>
  <si>
    <t>Wartość ekspozycji przed ograniczeniem ryzyka kredytowego</t>
  </si>
  <si>
    <t>Wartość ekspozycji po ograniczeniu ryzyka kredytowego</t>
  </si>
  <si>
    <t>Kwoty ekspozycji ważonej ryzykiem</t>
  </si>
  <si>
    <t>EU – Metoda wyceny pierwotnej ekspozycji (w odniesieniu do instrumentów pochodnych)</t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</si>
  <si>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</si>
  <si>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</si>
  <si>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</si>
  <si>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</si>
  <si>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</si>
  <si>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</si>
  <si>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</si>
  <si>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</si>
  <si>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</si>
  <si>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</si>
  <si>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</si>
  <si>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</si>
  <si>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</si>
  <si>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</si>
  <si>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</si>
  <si>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>Transakcje objęte metodą alternatywną (w oparciu o metodę wyceny pierwotnej ekspozycji)</t>
  </si>
  <si>
    <t xml:space="preserve">Transakcje podlegające wymogom w zakresie funduszy własnych z tytułu ryzyka związanego z korektą wyceny kredytowej – ogółem </t>
  </si>
  <si>
    <t>Kategorie ekspozycji</t>
  </si>
  <si>
    <t xml:space="preserve">Całkowita wartość ekspozycji </t>
  </si>
  <si>
    <t xml:space="preserve">Ekspozycje wobec samorządów regionalnych lub władz lokalnych 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</si>
  <si>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</si>
  <si>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</si>
  <si>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</si>
  <si>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</si>
  <si>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</si>
  <si>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</si>
  <si>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</si>
  <si>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</si>
  <si>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</si>
  <si>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</si>
  <si>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</si>
  <si>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</si>
  <si>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</si>
  <si>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</si>
  <si>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>Ochrona nabyta</t>
  </si>
  <si>
    <t>Ochrona sprzedana</t>
  </si>
  <si>
    <t>Kwoty referencyjne</t>
  </si>
  <si>
    <t>Jednopodmiotowe swapy ryzyka kredytowego</t>
  </si>
  <si>
    <t>Indeksowane swapy ryzyka kredytowego</t>
  </si>
  <si>
    <t>Swapy przychodu całkowitego</t>
  </si>
  <si>
    <t>Opcje kredytowe</t>
  </si>
  <si>
    <t>Inne kredytowe instrumenty pochodne</t>
  </si>
  <si>
    <t>Kwoty referencyjne ogółem</t>
  </si>
  <si>
    <t>Wartości godziwe</t>
  </si>
  <si>
    <t>Dodatnia wartość godziwa (aktywa)</t>
  </si>
  <si>
    <t>Ujemna wartość godziwa (zobowiązania)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</si>
  <si>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</si>
  <si>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</si>
  <si>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</si>
  <si>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</si>
  <si>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</si>
  <si>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</si>
  <si>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</si>
  <si>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</si>
  <si>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</si>
  <si>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</si>
  <si>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</si>
  <si>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</si>
  <si>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</si>
  <si>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</si>
  <si>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</si>
  <si>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</si>
  <si>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</si>
  <si>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</si>
  <si>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</si>
  <si>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</si>
  <si>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</si>
  <si>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</si>
  <si>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</si>
  <si>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Działalność bankowa</t>
  </si>
  <si>
    <t>Odpowiedni wskaźnik</t>
  </si>
  <si>
    <t>Rok-3</t>
  </si>
  <si>
    <t>Rok-2</t>
  </si>
  <si>
    <t>Ostatni rok</t>
  </si>
  <si>
    <t>Działalność bankowa objęta metodą wskaźnika bazowego</t>
  </si>
  <si>
    <t>Działalność bankowa objęta metodą standardową/alternatywną metodą standardową</t>
  </si>
  <si>
    <t>Działalność bankowa objęta metodami zaawansowanego pomiaru</t>
  </si>
  <si>
    <t>Funkcja nadzorcza organu zarządzającego</t>
  </si>
  <si>
    <t xml:space="preserve">Funkcja zarządcza organu zarządzającego </t>
  </si>
  <si>
    <t>Pozostali członkowie kadry kierowniczej wyższego szczebla</t>
  </si>
  <si>
    <t>Pozostały określony personel</t>
  </si>
  <si>
    <t>Wynagrodzenie stałe</t>
  </si>
  <si>
    <t>Liczba pracowników należących do określonego personelu</t>
  </si>
  <si>
    <t>Wynagrodzenie stałe ogółem</t>
  </si>
  <si>
    <t>EU-5x</t>
  </si>
  <si>
    <t>Wynagrodzenie zmienne</t>
  </si>
  <si>
    <t>Wynagrodzenie zmienne ogółem</t>
  </si>
  <si>
    <t>EU-13a</t>
  </si>
  <si>
    <t>EU-13b</t>
  </si>
  <si>
    <t>EU-14x</t>
  </si>
  <si>
    <t>EU-14y</t>
  </si>
  <si>
    <t>Wynagrodzenie ogółem (2 + 10)</t>
  </si>
  <si>
    <t xml:space="preserve">Gwarantowane wypłaty wynagrodzenia zmiennego </t>
  </si>
  <si>
    <t>Gwarantowane wypłaty wynagrodzenia zmiennego – liczba pracowników należących do określonego personelu</t>
  </si>
  <si>
    <t>Gwarantowane wypłaty wynagrodzenia zmiennego – kwota łączna</t>
  </si>
  <si>
    <t>Odprawy przyznane w poprzednich okresach i wypłacone w danym roku obrachunkowym</t>
  </si>
  <si>
    <t>Odprawy przyznane w poprzednich okresach i wypłacone w danym roku obrachunkowym – liczba pracowników należących do określonego personelu</t>
  </si>
  <si>
    <t>Odprawy przyznane w poprzednich okresach i wypłacone w danym roku obrachunkowym – kwota łączna</t>
  </si>
  <si>
    <t>Odprawy przyznane w danym roku obrachunkowym</t>
  </si>
  <si>
    <t>Odprawy przyznane w danym roku obrachunkowym – liczba pracowników należących do określonego personelu</t>
  </si>
  <si>
    <t>Odprawy przyznane w danym roku obrachunkowym – kwota łączna</t>
  </si>
  <si>
    <t xml:space="preserve">Wzór EU REM3 – Wynagrodzenie odroczone </t>
  </si>
  <si>
    <t>EU - g</t>
  </si>
  <si>
    <t>EU - h</t>
  </si>
  <si>
    <t>Odroczone i zatrzymane wynagrodzenie</t>
  </si>
  <si>
    <t>Łączna kwota odroczonego wynagrodzenia przyznanego za poprzednie okresy wykonywania obowiązków</t>
  </si>
  <si>
    <t xml:space="preserve">
W tym kwota wynagrodzenia przysługującego w danym roku obrachunkowym</t>
  </si>
  <si>
    <t xml:space="preserve">
W tym kwota wynagrodzenia przysługującego w kolejnych latach obrachunkowych</t>
  </si>
  <si>
    <t>Kwota korekty z tytułu wyników dokonanej w danym roku obrachunkowym w celu uwzględnienia odroczonych wynagrodzeń przysługujących w danym roku obrachunkowym</t>
  </si>
  <si>
    <t>Kwota korekty z tytułu wyników dokonanej w danym roku obrachunkowym w celu uwzględnienia odroczonych wynagrodzeń przysługujących w przyszłych latach wykonywania obowiązków</t>
  </si>
  <si>
    <t>Łączna kwota korekty w ciągu danego roku obrachunkowego wynikająca z pośrednich korekt ex post (tj. zmiany wartości odroczonych wynagrodzeń wynikające ze zmian cen instrumentów)</t>
  </si>
  <si>
    <t xml:space="preserve">Łączna kwota odroczonych wynagrodzeń przyznanych przed danym rokiem obrachunkowym i faktycznie wypłaconych w danym roku obrachunkowym </t>
  </si>
  <si>
    <t>Łączna kwota odroczonych wynagrodzeń przyznanego za poprzedni okres wykonywania obowiązków, które przysługuje, ale podlega okresom zatrzymania</t>
  </si>
  <si>
    <t>Inne formy</t>
  </si>
  <si>
    <t>Funkcja zarządcza organu zarządzającego</t>
  </si>
  <si>
    <t>Łączna kwota</t>
  </si>
  <si>
    <t>EUR</t>
  </si>
  <si>
    <t>Osoby o wysokich zarobkach stanowiące określony personel zgodnie z art. 450 lit. i) CRR</t>
  </si>
  <si>
    <t>1 000 000 do poniżej 1 500 000</t>
  </si>
  <si>
    <t>1 500 000 do poniżej 2 000 000</t>
  </si>
  <si>
    <t>2 000 000 do poniżej 2 500 000</t>
  </si>
  <si>
    <t>2 500 000 do poniżej 3 000 000</t>
  </si>
  <si>
    <t>3 000 000 do poniżej 3 500 000</t>
  </si>
  <si>
    <t>3 500 000 do poniżej 4 000 000</t>
  </si>
  <si>
    <t>4 000 000 do poniżej 4 500 000</t>
  </si>
  <si>
    <t>4 500 000 do poniżej 5 000 000</t>
  </si>
  <si>
    <t>5 000 000 do poniżej 6 000 000</t>
  </si>
  <si>
    <t>6 000 000 do poniżej 7 000 000</t>
  </si>
  <si>
    <t>7 000 000 do poniżej 8 000 000</t>
  </si>
  <si>
    <t>x</t>
  </si>
  <si>
    <t xml:space="preserve">a </t>
  </si>
  <si>
    <t>Wynagrodzenie organu zarządzającego</t>
  </si>
  <si>
    <t>Obszary działalności</t>
  </si>
  <si>
    <t>Organ zarządzający ogółem</t>
  </si>
  <si>
    <t>Bankowość inwestycyjna</t>
  </si>
  <si>
    <t>Bankowość detaliczna</t>
  </si>
  <si>
    <t>Zarządzanie aktywami</t>
  </si>
  <si>
    <t>Niezależne funkcje kontroli wewnętrznej</t>
  </si>
  <si>
    <t>Łączna liczba pracowników należących do określonego personelu</t>
  </si>
  <si>
    <t>Łączne wynagrodzenie określonego personelu</t>
  </si>
  <si>
    <t>Wartość bilansowa aktywów obciążonych</t>
  </si>
  <si>
    <t>Wartość godziwa aktywów obciążonych</t>
  </si>
  <si>
    <t>Wartość bilansowa aktywów wolnych od obciążeń</t>
  </si>
  <si>
    <t>Wartość godziwa aktywów wolnych od obciążeń</t>
  </si>
  <si>
    <t>w tym hipotetycznie kwalifikujące się EHQLA i HQLA</t>
  </si>
  <si>
    <t>w tym EHQLA i HQLA</t>
  </si>
  <si>
    <t>Aktywa instytucji ujawniającej informacje</t>
  </si>
  <si>
    <t>Instrumenty kapitałowe</t>
  </si>
  <si>
    <t>Inne aktywa</t>
  </si>
  <si>
    <t>Wolne od obciążeń</t>
  </si>
  <si>
    <t>Wartość godziwa otrzymanego zabezpieczenia lub wyemitowanych własnych dłużnych papierów wartościowych, które mogą zostać obciążone</t>
  </si>
  <si>
    <t>Zabezpieczenia otrzymane przez instytucję ujawniającą informacje</t>
  </si>
  <si>
    <t>Kredyty na żądanie</t>
  </si>
  <si>
    <t>Kredyty i zaliczki inne niż kredyty na żądanie</t>
  </si>
  <si>
    <t>230</t>
  </si>
  <si>
    <t>Inne otrzymane zabezpieczenia</t>
  </si>
  <si>
    <t>240</t>
  </si>
  <si>
    <t>Wyemitowane własne dłużne papiery wartościowe inne niż własne obligacje zabezpieczone lub sekurytyzacje</t>
  </si>
  <si>
    <t xml:space="preserve">ŁĄCZNE OTRZYMANE ZABEZPIECZENIA I WYEMITOWANE WŁASNE DŁUŻNE PAPIERY WARTOŚCIOWE </t>
  </si>
  <si>
    <t>Odpowiadające im zobowiązania, zobowiązania warunkowe lub papiery wartościowe stanowiące przedmiot udzielonej pożyczki</t>
  </si>
  <si>
    <t>Obciążone aktywa, zabezpieczenie otrzymane i wyemitowane własne
dłużne papiery wartościowe inne niż obligacje zabezpieczone i papiery sekurytyzowane</t>
  </si>
  <si>
    <t>Wartość bilansowa wybranych zobowiązań finansowych</t>
  </si>
  <si>
    <t>przejściowy</t>
  </si>
  <si>
    <t>tys. zł</t>
  </si>
  <si>
    <t xml:space="preserve">  Banki centralne</t>
  </si>
  <si>
    <t xml:space="preserve">  Sektor instytucji rządowych i samorządowych</t>
  </si>
  <si>
    <t xml:space="preserve">  Instytucje kredytowe</t>
  </si>
  <si>
    <t xml:space="preserve">  Inne instytucje finansowe</t>
  </si>
  <si>
    <t xml:space="preserve">  Przedsiębiorstwa niefinansowe</t>
  </si>
  <si>
    <t xml:space="preserve">            W tym MŚP</t>
  </si>
  <si>
    <t xml:space="preserve">  Gospodarstwa domowe</t>
  </si>
  <si>
    <t xml:space="preserve">        W tym MŚP</t>
  </si>
  <si>
    <t xml:space="preserve">  W tym zabezpieczone</t>
  </si>
  <si>
    <t xml:space="preserve">    W tym zabezpieczone nieruchomościami</t>
  </si>
  <si>
    <t xml:space="preserve">      w tym instrumenty o współczynniku LTV wyższym niż 60 % i nie wyższym niż 80 %</t>
  </si>
  <si>
    <t xml:space="preserve">      w tym instrumenty o współczynniku LTV wyższym niż 80 % i nie wyższym niż 100 %</t>
  </si>
  <si>
    <t xml:space="preserve">      W tym instrumenty o współczynniku LTV wyższym niż 100 %</t>
  </si>
  <si>
    <t xml:space="preserve">  W tym o wartości ograniczonej do wartości ekspozycji</t>
  </si>
  <si>
    <t xml:space="preserve">    W tym nieruchomości</t>
  </si>
  <si>
    <t xml:space="preserve">  W tym o wartości powyżej pułapu</t>
  </si>
  <si>
    <t xml:space="preserve">  Nieruchomości mieszkalne</t>
  </si>
  <si>
    <t xml:space="preserve">  Nieruchomości komercyjne</t>
  </si>
  <si>
    <t xml:space="preserve">  Ruchomości (pojazdy, statki itp.)</t>
  </si>
  <si>
    <t xml:space="preserve">  Instrumenty kapitałowe i dłużne</t>
  </si>
  <si>
    <t xml:space="preserve">  Inne zabezpieczenia</t>
  </si>
  <si>
    <t>* Ekspozycje oraz aktywa ważone ryzykiem z tytułu ryzyka kredytowego, zgodnie z Rozporządzeniem 2021/ 637.</t>
  </si>
  <si>
    <t>* Zakres ujawnianych informacji zgodny z CRR.</t>
  </si>
  <si>
    <t>Koniec kwartału</t>
  </si>
  <si>
    <t>Zakres konsolidacji: skonsolidowanej</t>
  </si>
  <si>
    <t>Częstotliwość 
[HY, Y]</t>
  </si>
  <si>
    <t>Y</t>
  </si>
  <si>
    <t>EU PV1 – Korekty z tytułu ostrożnej wyceny (PVA)</t>
  </si>
  <si>
    <t xml:space="preserve">  Objęta metodą standardową:</t>
  </si>
  <si>
    <t xml:space="preserve">  Objęta alternatywną metodą standardową:</t>
  </si>
  <si>
    <t xml:space="preserve">    W tym: odroczone</t>
  </si>
  <si>
    <t xml:space="preserve">  W tym: inne formy</t>
  </si>
  <si>
    <t xml:space="preserve">  W tym: inne instrumenty</t>
  </si>
  <si>
    <t xml:space="preserve">  W tym: instrumenty związane z akcjami lub równoważne instrumenty niepieniężne </t>
  </si>
  <si>
    <t xml:space="preserve">  W tym: akcje lub odpowiadające im tytuły własności</t>
  </si>
  <si>
    <t xml:space="preserve">  W tym: w formie środków pieniężnych</t>
  </si>
  <si>
    <t xml:space="preserve">  (Nie ma zastosowania w UE)</t>
  </si>
  <si>
    <t xml:space="preserve">    W tym najwyższa wypłata przyznana jednej osobie</t>
  </si>
  <si>
    <t xml:space="preserve">    W tym odprawy wypłacone w danym roku obrachunkowym, które nie są uwzględniane w górnym pułapie premii</t>
  </si>
  <si>
    <t xml:space="preserve">    W tym odprawy odroczone</t>
  </si>
  <si>
    <t xml:space="preserve">    W tym odprawy wypłacone w danym roku obrachunkowym </t>
  </si>
  <si>
    <t xml:space="preserve">    W tym gwarantowane wypłaty wynagrodzenia zmiennego dokonywane w danym roku obrachunkowym, które nie są uwzględniane w górnym pułapie premii</t>
  </si>
  <si>
    <t xml:space="preserve">   Inne instrumenty</t>
  </si>
  <si>
    <t xml:space="preserve">   Instrumenty związane z akcjami lub równoważne instrumenty niepieniężne </t>
  </si>
  <si>
    <t xml:space="preserve">   Akcje lub odpowiadające im tytuły własności</t>
  </si>
  <si>
    <t xml:space="preserve">   W formie środków pieniężnych</t>
  </si>
  <si>
    <t xml:space="preserve">   Inne formy</t>
  </si>
  <si>
    <t xml:space="preserve">  W tym: wynagrodzenie stałe </t>
  </si>
  <si>
    <t xml:space="preserve">  W tym: wynagrodzenie zmienne </t>
  </si>
  <si>
    <t xml:space="preserve">  W tym: pozostały określony personel</t>
  </si>
  <si>
    <t xml:space="preserve">  W tym: pozostali członkowie kadry kierowniczej wyższego szczebla</t>
  </si>
  <si>
    <t xml:space="preserve">  W tym: członkowie organu zarządzającego</t>
  </si>
  <si>
    <t xml:space="preserve">  w tym: wyemitowane przez przedsiębiorstwa niefinansowe</t>
  </si>
  <si>
    <t xml:space="preserve">  w tym: wyemitowane przez instytucje finansowe</t>
  </si>
  <si>
    <t xml:space="preserve">  w tym: wyemitowane przez sektor instytucji rządowych i samorządowych</t>
  </si>
  <si>
    <t xml:space="preserve">  w tym: sekurytyzacje</t>
  </si>
  <si>
    <t xml:space="preserve">  w tym: obligacje zabezpieczone</t>
  </si>
  <si>
    <t>Nieoddane jeszcze w zastaw wyemitowane własne obligacje zabezpieczone i sekurytyzacje</t>
  </si>
  <si>
    <t xml:space="preserve">
Wartość godziwa otrzymanego obciążonego zabezpieczenia lub wyemitowanych własnych dłużnych papierów wartościowych</t>
  </si>
  <si>
    <t>HY</t>
  </si>
  <si>
    <t>Rodzaj zdarzenia</t>
  </si>
  <si>
    <t>Suma strat</t>
  </si>
  <si>
    <t>Kategoria zdarzenia</t>
  </si>
  <si>
    <t>Kwota rzeczywista brutto</t>
  </si>
  <si>
    <t>Kwota rzeczywista netto</t>
  </si>
  <si>
    <t>Rozkład strat rzeczywistych z tytułu ryzyka operacyjnego według rodzajów i kategorii zdarzenia</t>
  </si>
  <si>
    <t>Porównanie funduszy własnych instytucji oraz współczynnika kapitałowego oraz wskaźnika dźwigni finansowej z uwzględnieniem i bez uwzględnienia zastosowania rozwiązań przejściowych dotyczących MSSF 9 i analogicznych oczekiwanych strat z tytułu kredytów (Wytyczne EBA/GL/2020/12)</t>
  </si>
  <si>
    <t>Dostępny kapitał (kwoty)</t>
  </si>
  <si>
    <t>Kapitał podstawowy Tier 1 (CET1)</t>
  </si>
  <si>
    <t>Kapitał podstawowy Tier 1, gdyby nie stosowano rozwiązań przejściowych dotyczących MSSF 9 lub analogicznych oczekiwanych strat z tytułu kredytów</t>
  </si>
  <si>
    <t>Kapitał podstawowy Tier 1, gdyby nie stosowano tymczasowego traktowania niezrealizowanych zysków i strat wycenianych według wartości godziwej przez inne całkowite dochody, zgodnie z art. 468 Rozporządzenia</t>
  </si>
  <si>
    <t>Kapitał Tier 1</t>
  </si>
  <si>
    <t>Kapitał Tier 1, gdyby nie stosowano rozwiązań przejściowych dotyczących MSSF 9 lub analogicznych oczekiwanych strat z tytułu kredytów</t>
  </si>
  <si>
    <t>4a</t>
  </si>
  <si>
    <t>Kapitał Tier 1,  gdyby nie stosowano tymczasowego traktowania niezrealizowanych zysków i strat wycenianych według wartości godziwej przez inne całkowite dochody, zgodnie z art. 468 Rozporządzenia</t>
  </si>
  <si>
    <t>Łączny kapitał, gdyby nie stosowano rozwiązań przejściowych dotyczących MSSF 9 lub analogicznych oczekiwanych strat z tytułu kredytów</t>
  </si>
  <si>
    <t>6a</t>
  </si>
  <si>
    <t>Łączny kapitał,   gdyby nie stosowano tymczasowego traktowania niezrealizowanych zysków i strat wycenianych według wartości godziwej przez inne całkowite dochody, zgodnie z art. 468 Rozporządzenia</t>
  </si>
  <si>
    <t>Aktywa ważone ryzykiem (kwoty)</t>
  </si>
  <si>
    <t>Aktywa ważone ryzykiem ogółem</t>
  </si>
  <si>
    <t>Aktywa ważone ryzykiem ogółem, gdyby nie stosowano rozwiązań przejściowych dotyczących MSSF 9 lub analogicznych oczekiwanych strat kredytowych</t>
  </si>
  <si>
    <t>Współczynniki kapitałowe</t>
  </si>
  <si>
    <t>Kapitał podstawowy Tier 1 (jako procent kwoty ekspozycji na ryzyko)</t>
  </si>
  <si>
    <t>Kapitał podstawowy Tier 1 (jako procent kwoty ekspozycji na ryzyko), gdyby nie stosowano rozwiązań przejściowych dotyczących MSSF 9 lub analogicznych oczekiwanych strat z tytułu kredytów</t>
  </si>
  <si>
    <t>10a</t>
  </si>
  <si>
    <t>Kapitał podstawowy Tier 1 (jako procent kwoty ekspozycji na ryzyko),  gdyby nie stosowano tymczasowego traktowania niezrealizowanych zysków i strat wycenianych według wartości godziwej przez inne całkowite dochody, zgodnie z art. 468 Rozporządzenia</t>
  </si>
  <si>
    <t>Kapitał Tier 1 (jako procent kwoty ekspozycji na ryzyko)</t>
  </si>
  <si>
    <t>Kapitał Tier 1 (jako procent kwoty ekspozycji na ryzyko), gdyby nie stosowano rozwiązań przejściowych dotyczących MSSF 9 lub analogicznych oczekiwanych strat z tytułu kredytów</t>
  </si>
  <si>
    <t>12a</t>
  </si>
  <si>
    <t>Kapitał Tier 1 (jako procent kwoty ekspozycji na ryzyko), gdyby nie stosowano tymczasowego traktowania niezrealizowanych zysków i strat wycenianych według wartości godziwej przez inne całkowite dochody, zgodnie z art. 468 Rozporządzenia</t>
  </si>
  <si>
    <t>Łączny kapitał (jako procent kwoty ekspozycji na ryzyko)</t>
  </si>
  <si>
    <t>Łączny kapitał (jako procent kwoty ekspozycji na ryzyko), gdyby nie stosowano rozwiązań przejściowych dotyczących MSSF 9 lub analogicznych oczekiwanych strat z tytułu kredytów</t>
  </si>
  <si>
    <t>14a</t>
  </si>
  <si>
    <t>Łączny kapitał (jako procent kwoty ekspozycji na ryzyko), gdyby nie stosowano tymczasowego traktowania niezrealizowanych zysków i strat wycenianych według wartości godziwej przez inne całkowite dochody, zgodnie z art. 468 Rozporządzenia</t>
  </si>
  <si>
    <t>Wskaźnik dźwigni finansowej</t>
  </si>
  <si>
    <t>Miara ekspozycji całkowitej składającej się na wskaźnik dźwigni</t>
  </si>
  <si>
    <t>Wskaźnik dźwigni finansowej, gdyby nie stosowano rozwiązań przejściowych dotyczących MSSF 9 lub analogicznych oczekiwanych strat z tytułu kredytów</t>
  </si>
  <si>
    <t>17a</t>
  </si>
  <si>
    <t>Wskaźnik dźwigni finansowej,  gdyby nie stosowano tymczasowego traktowania niezrealizowanych zysków i strat wycenianych według wartości godziwej przez inne całkowite dochody, zgodnie z art. 468 Rozporządzenia</t>
  </si>
  <si>
    <t>Lista tabel</t>
  </si>
  <si>
    <t>za okres 2022 / 12</t>
  </si>
  <si>
    <t>31.12.2022</t>
  </si>
  <si>
    <t>30.09.2022</t>
  </si>
  <si>
    <t>30.06.2022</t>
  </si>
  <si>
    <t>31.03.2022</t>
  </si>
  <si>
    <t>31.12.2021</t>
  </si>
  <si>
    <t/>
  </si>
  <si>
    <t>Podział według klas aktywów/zobowiązań, zgodnie z bilansem w opublikowanym sprawozdaniu finansowym</t>
  </si>
  <si>
    <t>Aktywa</t>
  </si>
  <si>
    <t>Kasa, środki w Banku Centralnym</t>
  </si>
  <si>
    <t>Należności od innych banków</t>
  </si>
  <si>
    <t>- obowiązkowo wyceniane w wartości godziwej przez wynik finansowy</t>
  </si>
  <si>
    <t>- wyceniane w zamortyzowanym koszcie</t>
  </si>
  <si>
    <t>Należności z tytułu zakupionych papierów wartościowych z otrzymanym przyrzeczeniem odkupu</t>
  </si>
  <si>
    <t>Pochodne instrumenty finansowe</t>
  </si>
  <si>
    <t>Należności z tytułu leasingu finansowego</t>
  </si>
  <si>
    <t>Papiery wartościowe:</t>
  </si>
  <si>
    <t>- przeznaczone do obrotu</t>
  </si>
  <si>
    <t>- wyceniane w wartości godziwej przez inne całkowite dochody</t>
  </si>
  <si>
    <t>- wyznaczone do wyceny w wartości godziwej przez inne całkowite dochody</t>
  </si>
  <si>
    <t>Kredyty i pożyczki udzielone klientom:</t>
  </si>
  <si>
    <t>Inwestycje w jednostki zależne i stowarzyszone</t>
  </si>
  <si>
    <t>Zapasy</t>
  </si>
  <si>
    <t>Nieruchomości inwestycyjne</t>
  </si>
  <si>
    <t>Wartości niematerialne</t>
  </si>
  <si>
    <t>Należności z tytułu bieżącego podatku dochodowego</t>
  </si>
  <si>
    <t>Aktywo z tytułu odroczonego podatku dochodowego</t>
  </si>
  <si>
    <t>Aktywa trwałe przeznaczone do sprzedaży</t>
  </si>
  <si>
    <t>Pozostałe aktywa</t>
  </si>
  <si>
    <t>Aktywa razem</t>
  </si>
  <si>
    <t xml:space="preserve">Zobowiązania </t>
  </si>
  <si>
    <t>Zobowiązania wobec Banku Centralnego</t>
  </si>
  <si>
    <t>Zobowiązania wobec innych banków</t>
  </si>
  <si>
    <t>Zobowiązania z tytułu sprzedanych papierów wartościowych z udzielonym przyrzeczeniem odkupu</t>
  </si>
  <si>
    <t>Zobowiązania finansowe wyceniane do wartości godziwej przez rachunek zysków i strat</t>
  </si>
  <si>
    <t>Zobowiązania wobec klientów</t>
  </si>
  <si>
    <t>Zobowiązania z tytułu emisji dłużnych papierów wartościowych</t>
  </si>
  <si>
    <t>Zobowiązania z tytułu bieżącego podatku dochodowego</t>
  </si>
  <si>
    <t>Rezerwa z tytułu odroczonego podatku dochodowego</t>
  </si>
  <si>
    <t>Pozostałe zobowiązania</t>
  </si>
  <si>
    <t>Rezerwy</t>
  </si>
  <si>
    <t>Zobowiązania razem</t>
  </si>
  <si>
    <t>Kapitał zakładowy</t>
  </si>
  <si>
    <t>Akcje własne</t>
  </si>
  <si>
    <t>Kapitał zapasowy</t>
  </si>
  <si>
    <t>Inne całkowite dochody</t>
  </si>
  <si>
    <t>Niepodzielony wynik finansowy z lat ubiegłych</t>
  </si>
  <si>
    <t>Wynik roku bieżącego</t>
  </si>
  <si>
    <t>Pozostałe kapitały </t>
  </si>
  <si>
    <t>Razem kapitał własny przypadający akcjonariuszom jednostki dominującej</t>
  </si>
  <si>
    <t>Przypadający akcjonariuszom niekontrolującym</t>
  </si>
  <si>
    <t>Kapitał własny ogółem</t>
  </si>
  <si>
    <t>Suma zobowiązań i kapitału własnego</t>
  </si>
  <si>
    <t>Podlegające ramom ryzyka kredytowego</t>
  </si>
  <si>
    <t>Podlegające ramom ryzyka kredytowego kontrahenta</t>
  </si>
  <si>
    <t>Podlegające ramom sekurytyzacji</t>
  </si>
  <si>
    <t>Podlegające ramom ryzyka rynkowego</t>
  </si>
  <si>
    <t>Nie podlegające wymogom w zakresie funduszy własnych lub podlegające odliczeniu od funduszy własnych</t>
  </si>
  <si>
    <t>Bak Polskiej Spółdzielczości S.A.</t>
  </si>
  <si>
    <t>Pełna</t>
  </si>
  <si>
    <t>X</t>
  </si>
  <si>
    <t>Dom Maklerski Banku BPS S.A.</t>
  </si>
  <si>
    <t>Działalność maklerska</t>
  </si>
  <si>
    <t>BPS  Leasing S.A.</t>
  </si>
  <si>
    <t>Usługi leasingowe i faktoringowe</t>
  </si>
  <si>
    <t>BPS Towarzystwo Funduszy Inwestycyjnych S.A.</t>
  </si>
  <si>
    <t>Zarządzanie funduszami</t>
  </si>
  <si>
    <t>BPS Nieruchomości S.A.</t>
  </si>
  <si>
    <t>Obsługa administracyjna oraz wynajem i zarządzanie nieruchomościami</t>
  </si>
  <si>
    <t>Uzdrowisko Iwonicz S.A.</t>
  </si>
  <si>
    <t>Działalność uzdrowiskowa</t>
  </si>
  <si>
    <t>Uzdrowisko Kamień Pomorski S.A.</t>
  </si>
  <si>
    <t>Uzdrowisko Konstancin-Zdrój S.A.</t>
  </si>
  <si>
    <t>Zakład Leczniczy Uzdrowisko Nałęczów S.A.</t>
  </si>
  <si>
    <t>QRS Finanse S.A. w likwidacji</t>
  </si>
  <si>
    <t>Pomocnicza działalność finansowa</t>
  </si>
  <si>
    <t>Con-Finance Sp. Z o.o.</t>
  </si>
  <si>
    <t>FW Południe Sp.z o.o.</t>
  </si>
  <si>
    <t>Działalność farm wiatrowych</t>
  </si>
  <si>
    <t>Quantum 2 FIZ AN</t>
  </si>
  <si>
    <t>Fundusz inwestycyjny</t>
  </si>
  <si>
    <t>BPS 1 NS FIZ w likwidacji</t>
  </si>
  <si>
    <t>BPS 3 NS FIZ w likwidacji</t>
  </si>
  <si>
    <t>BPS 4 NS FIZ w likwidacji</t>
  </si>
  <si>
    <t>Uzdrowiska Polskie FIZ AN</t>
  </si>
  <si>
    <t>BPS Rynku Nieruchomości FIZ AN</t>
  </si>
  <si>
    <t>Centrum Rozwoju Usług Zrzeszeniowych Sp. z o.o.</t>
  </si>
  <si>
    <t>Praw własności</t>
  </si>
  <si>
    <t>Usługi teleinformatyczne</t>
  </si>
  <si>
    <t>Quantum 4 FIZ AN w likwidacji</t>
  </si>
  <si>
    <t>Quantum 9 FIZ AN</t>
  </si>
  <si>
    <t>Pozycje podlegające:</t>
  </si>
  <si>
    <t>ramom ryzyka
kredytowego</t>
  </si>
  <si>
    <t>ramom sekurytyzacji</t>
  </si>
  <si>
    <t>ramom ryzyka kredytowego  kontrahenta</t>
  </si>
  <si>
    <t>ramom ryzyka
rynkowego</t>
  </si>
  <si>
    <t>Różnice w wycenach</t>
  </si>
  <si>
    <t>Wzór EU LI2 - Główne źródła różnic między regulacyjnymi kwotami ekspozycji a wartościami bilansowymi w sprawozdaniach finansowych</t>
  </si>
  <si>
    <t>Wzór EU LI1 - Różnice między rachunkowym a ostrożnościowym zakresem konsolidacji oraz przyporządkowanie kategorii sprawozdań finansowych do kategorii ryzyka regulacyjnego</t>
  </si>
  <si>
    <t>Wzór EU LI3 - Zarys różnic w zakresach konsolidacji (każdego podmiotu)</t>
  </si>
  <si>
    <t>Obligacje BPS0925</t>
  </si>
  <si>
    <t>Obligacje BPS0326</t>
  </si>
  <si>
    <t>Obligacje BPS0228</t>
  </si>
  <si>
    <t>Obligacje BPS0328</t>
  </si>
  <si>
    <t>Obligacje BPS1029</t>
  </si>
  <si>
    <t>Obligacje BPS1029A</t>
  </si>
  <si>
    <t>Bank BPS S.A.</t>
  </si>
  <si>
    <t>-</t>
  </si>
  <si>
    <t>publiczna</t>
  </si>
  <si>
    <t>Prawo polskie</t>
  </si>
  <si>
    <t>3a</t>
  </si>
  <si>
    <t>nie dotyczy</t>
  </si>
  <si>
    <t>Obecny sposób ujmowania z uwzględnieniem, w stosownych przypadkach, przejściowych przepisów CRR</t>
  </si>
  <si>
    <t>Tier II</t>
  </si>
  <si>
    <t>Zasady określone w rozporządzeniu CRR obowiązujące po okresie przejściowym</t>
  </si>
  <si>
    <t>Kwalifikowalne na poziomie jednostkowym lub (sub-)skonsolidowanym/ na poziomie jednostkowym oraz (sub-)skonsolidowanym</t>
  </si>
  <si>
    <t>Rodzaj instrumentu (rodzaje określane zgodnie z systemem prawnym)</t>
  </si>
  <si>
    <t>obligacje podporządkowane</t>
  </si>
  <si>
    <t>należność główna wraz z należnymi odsetkami naliczonymi w Dacie Wykupu</t>
  </si>
  <si>
    <t>Zobowiązanie - koszt zamortyzowany</t>
  </si>
  <si>
    <t>terminowe</t>
  </si>
  <si>
    <t>Pierwotny termin zapadalności</t>
  </si>
  <si>
    <t>tak</t>
  </si>
  <si>
    <t>Tak</t>
  </si>
  <si>
    <t>2020-09-21     41,88</t>
  </si>
  <si>
    <t>2021-03-30      83,90</t>
  </si>
  <si>
    <t>2023-02-26     40,00</t>
  </si>
  <si>
    <t>2023-03-19      55,60</t>
  </si>
  <si>
    <t>2024-10-15      36,00</t>
  </si>
  <si>
    <t>2024-10-30    47,60</t>
  </si>
  <si>
    <t>Kolejne terminy wykupu, jeśli dotyczy</t>
  </si>
  <si>
    <t>Stała lub zmienna dywidenda / stały lub zmienny kupon</t>
  </si>
  <si>
    <t>stopa zmienna</t>
  </si>
  <si>
    <t>Kupon odsetkowy oraz dowolny powiązany wskaźnik</t>
  </si>
  <si>
    <t>WIBOR6M + 300 pb</t>
  </si>
  <si>
    <t>WIBOR6M + 350 pb</t>
  </si>
  <si>
    <t>WIBOR6M + 400 pb</t>
  </si>
  <si>
    <t>WIBOR6M + 250 pb</t>
  </si>
  <si>
    <t>Istnienie zapisanych praw do niewypłacenia dywidendy</t>
  </si>
  <si>
    <t>W pełni uznaniowe, częściowo uznaniowe czy obowiązkowe (pod względem terminu)</t>
  </si>
  <si>
    <t>obowiązkowe</t>
  </si>
  <si>
    <t>W pełni uznaniowe, częściowo uznaniowe czy obowiązkowe (pod względem kwoty)</t>
  </si>
  <si>
    <t>Istnienie opcji z oprocentowaniem rosnącym lub innej zachęty do wykupu</t>
  </si>
  <si>
    <t>nie</t>
  </si>
  <si>
    <t>Niekumulowane czy skumulowane</t>
  </si>
  <si>
    <t>niekumulacyjny</t>
  </si>
  <si>
    <t>niezamienne</t>
  </si>
  <si>
    <t>Jeżeli zamienne, zdarzenie lub zdarzenia wywołujące zamianę</t>
  </si>
  <si>
    <t>Jeżeli zamienne, w pełni czy częściowo</t>
  </si>
  <si>
    <t>Jeżeli zamienne, wskaźnik konwersji</t>
  </si>
  <si>
    <t>Jeżeli zamienne, zmiana obowiązkowa czy opcjonalna</t>
  </si>
  <si>
    <t>Jeżeli zamienne, należy określić rodzaj instrumentu, na który można dokonać zamiany</t>
  </si>
  <si>
    <t>Jeżeli zamienne, należy określić emitenta instrumentu, na który dokonuje się zamiany</t>
  </si>
  <si>
    <t>W przypadku odpisu obniżającego wartość, zdarzenie lub zdarzenia wywołujące odpis obniżający wartość</t>
  </si>
  <si>
    <t>W przypadku odpisu obniżającego wartość, w pełni czy częściowo</t>
  </si>
  <si>
    <t>W przypadku odpisu obniżającego wartość, trwale czy tymczasowo</t>
  </si>
  <si>
    <t>W przypadku tymczasowego odpisu obniżającego wartość, opis mechanizmu odpisu obniżającego wartość</t>
  </si>
  <si>
    <t>34a</t>
  </si>
  <si>
    <t>Kategoria 7/8</t>
  </si>
  <si>
    <t>Kategoria 8</t>
  </si>
  <si>
    <t>Pozycja w hierarchii podporządkowania w przypadku likwidacji (należy określić rodzaj instrumentu bezpośrednio uprzywilejowanego, w odniesieniu do danego instrumentu)</t>
  </si>
  <si>
    <t>Zgodnie z hierarchią roszczeń</t>
  </si>
  <si>
    <t>jednostkowy
/skonsolidowany</t>
  </si>
  <si>
    <t>Wzór EU CCA - Główne cechy regulacyjnych instrumentów funduszy własnych i instrumentów zobowiązań kwalifikowalnych</t>
  </si>
  <si>
    <t>Termin wykupu opcjonalnego, termin wykupu warunkowego oraz kwota wykupu (mln  zł)</t>
  </si>
  <si>
    <t>Wartość nominalna instrumentu (mln zł)</t>
  </si>
  <si>
    <t>Kwota uznana w kapitale regulacyjnym lub zobowiązaniach kwalifikowalnych (waluta w mln, według stanu na ostatni dzień sprawozdawczy) (mln zł)</t>
  </si>
  <si>
    <t>EU CCA_obligacje: Główne cechy regulacyjnych instrumentów funduszy własnych i instrumentów zobowiązań kwalifikowalnych</t>
  </si>
  <si>
    <t>EU CCA_akcje: Główne cechy regulacyjnych instrumentów funduszy własnych i instrumentów zobowiązań kwalifikowalnych</t>
  </si>
  <si>
    <t>EU OV1: Przegląd łącznych kwot ekspozycji na ryzyko</t>
  </si>
  <si>
    <t>EU KM1: Najważniejsze wskaźniki</t>
  </si>
  <si>
    <t>EU LI1: Różnice między rachunkowym a ostrożnościowym zakresem konsolidacji oraz przyporządkowanie kategorii sprawozdań finansowych do kategorii ryzyka regulacyjnego</t>
  </si>
  <si>
    <t xml:space="preserve">EU LI2: Główne źródła różnic między regulacyjnymi kwotami ekspozycji a wartościami bilansowymi w sprawozdaniach finansowych </t>
  </si>
  <si>
    <t xml:space="preserve">EU LI3: Zarys różnic w zakresach konsolidacji (każdego podmiotu) </t>
  </si>
  <si>
    <t>IFRS9: Porównanie funduszy własnych, współczynnika kapitałowego oraz wskaźnika dźwigni finansowej z uwzględnieniem i bez uwzględnienia rozwiązań przejściowych dot. MSSF 9</t>
  </si>
  <si>
    <t>EU CC1: Struktura regulacyjnych funduszy własnych</t>
  </si>
  <si>
    <t>EU CC2: Uzgodnienie regulacyjnych funduszy własnych z bilansem w zbadanym sprawozdaniu finansowym</t>
  </si>
  <si>
    <t>EU LIQ1: Informacje ilościowe na temat wskaźnika pokrycia wypływów netto</t>
  </si>
  <si>
    <t>EU CR3: Przegląd technik ograniczania ryzyka kredytowego:  Ujawnianie informacji na temat stosowania technik ograniczania ryzyka kredytowego</t>
  </si>
  <si>
    <t>EU CR4: Metoda standardowa – Ekspozycja na ryzyko kredytowe i skutki ograniczania ryzyka kredytowego</t>
  </si>
  <si>
    <t>EU CR5: Metoda standardowa</t>
  </si>
  <si>
    <t>EU CCR1: Analiza ekspozycji na ryzyko kredytowe kontrahenta (CCR) według metody</t>
  </si>
  <si>
    <t>EU CCR2: Transakcje podlegające wymogom w zakresie funduszy własnych z tytułu ryzyka związanego z korektą wyceny kredytowej</t>
  </si>
  <si>
    <t>EU CCR3: Metoda standardowa – ekspozycje na ryzyko kredytowe kontrahenta (CCR) według regulacyjnych kategorii ekspozycji i wag ryzyka</t>
  </si>
  <si>
    <t>EU CCR5: Struktura zabezpieczenia dla ekspozycji na ryzyko kredytowe kontrahenta (CCR)</t>
  </si>
  <si>
    <t>EU CCR6: Ekspozycje z tytułu kredytowych instrumentów pochodnych</t>
  </si>
  <si>
    <t>EU CCR8: Ekspozycje wobec kontrahentów centralnych</t>
  </si>
  <si>
    <t>EU MR1: Ryzyko rynkowe w ramach metody standardowej</t>
  </si>
  <si>
    <t>EU OR1: Wymogi w zakresie funduszy własnych z tytułu ryzyka operacyjnego i kwoty ekspozycji ważonych ryzykiem</t>
  </si>
  <si>
    <t>ORM: Rozkład strat rzeczywistych z tytułu ryzyka operacyjnego według rodzajów i kategorii zdarzenia</t>
  </si>
  <si>
    <t xml:space="preserve">EU REM1: Wynagrodzenie przyznane za dany rok obrachunkowy </t>
  </si>
  <si>
    <t>EU REM2: Płatności specjalne na rzecz pracowników, których działalność zawodowa ma istotny wpływ na profil ryzyka instytucji (określony personel)</t>
  </si>
  <si>
    <t xml:space="preserve">EU REM3: Wynagrodzenie odroczone </t>
  </si>
  <si>
    <t>EU REM4: Wynagrodzenie w wysokości co najmniej 1 mln EUR rocznie</t>
  </si>
  <si>
    <t>EU REM5: Informacje na temat wynagrodzenia pracowników, których działalność zawodowa ma istotny wpływ na profil ryzyka instytucji (określony personel)</t>
  </si>
  <si>
    <t>EU AE1: Aktywa obciążone i aktywa wolne od obciążeń</t>
  </si>
  <si>
    <t>EU AE2: Otrzymane zabezpieczenia i wyemitowane własne dłużne papiery wartościowe</t>
  </si>
  <si>
    <t>EU AE3: Źródła obciążenia</t>
  </si>
  <si>
    <t>Oszustwo zewnętrzne</t>
  </si>
  <si>
    <t>Kradzież i oszustwo</t>
  </si>
  <si>
    <t>Zasady dotyczące zatrudnienia oraz bezpieczeństwo w miejscu pracy</t>
  </si>
  <si>
    <t>Bezpieczeństwo środowiska pracy</t>
  </si>
  <si>
    <t>Klienci, produkty i praktyki operacyjne</t>
  </si>
  <si>
    <t>Obsługa klientów, ujawnienie informacji o klientach, zobowiązania względem klientów</t>
  </si>
  <si>
    <t>Zakłócenia działalności banku i awarie systemów</t>
  </si>
  <si>
    <t>Systemy</t>
  </si>
  <si>
    <t>Wykonanie transakcji, dostawa i zarządzanie procesami operacyjnymi</t>
  </si>
  <si>
    <t>Wprowadzanie do systemu, wykonywanie, rozliczanie i obsługa transakcji</t>
  </si>
  <si>
    <t>Napływ i dokumentacja klientów</t>
  </si>
  <si>
    <t>EU CCA: Główne cechy regulacyjnych instrumentów funduszy własnych i instrumentów zobowiązań kwalifikowalnych</t>
  </si>
  <si>
    <t>Akcje seria A</t>
  </si>
  <si>
    <t>Akcje seria B</t>
  </si>
  <si>
    <t>Akcje seria C</t>
  </si>
  <si>
    <t>Akcje seria D</t>
  </si>
  <si>
    <t>Akcje seria E</t>
  </si>
  <si>
    <t>Akcje seria F</t>
  </si>
  <si>
    <t>Akcje seria H</t>
  </si>
  <si>
    <t>Akcje seria I</t>
  </si>
  <si>
    <t>Akcje seria J</t>
  </si>
  <si>
    <t>Akcje seria K</t>
  </si>
  <si>
    <t>Akcje seria L</t>
  </si>
  <si>
    <t>Akcje seria M</t>
  </si>
  <si>
    <t>Akcje seria N</t>
  </si>
  <si>
    <t>Akcje seria O</t>
  </si>
  <si>
    <t>Akcje seria P</t>
  </si>
  <si>
    <t>Akcje seria R</t>
  </si>
  <si>
    <t>Akcje seria S</t>
  </si>
  <si>
    <t>Akcje seria T</t>
  </si>
  <si>
    <t>Akcje seria W</t>
  </si>
  <si>
    <t>Akcje seria Z</t>
  </si>
  <si>
    <t>Akcje seria AA</t>
  </si>
  <si>
    <t>Akcje seria AB</t>
  </si>
  <si>
    <t>Akcje seria AC</t>
  </si>
  <si>
    <t>Akcje seria AD</t>
  </si>
  <si>
    <t>Akcje seria AE</t>
  </si>
  <si>
    <t>Akcje seria AF</t>
  </si>
  <si>
    <t>Akcje seria AG</t>
  </si>
  <si>
    <t>r</t>
  </si>
  <si>
    <t>s</t>
  </si>
  <si>
    <t>t</t>
  </si>
  <si>
    <t>u</t>
  </si>
  <si>
    <t>w</t>
  </si>
  <si>
    <t>y</t>
  </si>
  <si>
    <t>z</t>
  </si>
  <si>
    <t>aa</t>
  </si>
  <si>
    <t>ab</t>
  </si>
  <si>
    <t>ac</t>
  </si>
  <si>
    <t xml:space="preserve">Bank BPS S.A. </t>
  </si>
  <si>
    <t>brak</t>
  </si>
  <si>
    <t>niepubliczna</t>
  </si>
  <si>
    <t>prawo polskie</t>
  </si>
  <si>
    <t>3a </t>
  </si>
  <si>
    <t xml:space="preserve">    Obecny sposób ujmowania z uwzględnieniem, w stosownych przypadkach, przejściowych przepisów CRR</t>
  </si>
  <si>
    <t>kapitał podstawowyTier I</t>
  </si>
  <si>
    <t xml:space="preserve">     Zasady określone w rozporządzeniu CRR obowiązujące po okresie przejściowym</t>
  </si>
  <si>
    <t xml:space="preserve">     Kwalifikowalne na poziomie jednostkowym lub (sub-)skonsolidowanym/na poziomie jednostkowym oraz (sub-)skonsolidowanym</t>
  </si>
  <si>
    <t>poziom jednostkowy i skonsolidowany</t>
  </si>
  <si>
    <t xml:space="preserve">     Rodzaj instrumentu (rodzaje określane przez każdy system prawny)</t>
  </si>
  <si>
    <t>akcje zwykłe</t>
  </si>
  <si>
    <t>Kwota uznana w kapitale regulacyjnym lub zobowiązaniach kwalifikowalnych (waluta w mln, według stanu na ostatni dzień sprawozdawczy)</t>
  </si>
  <si>
    <t>Wartość nominalna instrumentu (w mln zł)</t>
  </si>
  <si>
    <t>kapitał własny</t>
  </si>
  <si>
    <t>wieczyste</t>
  </si>
  <si>
    <t xml:space="preserve">     Pierwotny termin zapadalności </t>
  </si>
  <si>
    <t>brak terminu 
zapadalności</t>
  </si>
  <si>
    <t xml:space="preserve">     Termin wykupu opcjonalnego, terminy wykupu warunkowego oraz kwota wykupu </t>
  </si>
  <si>
    <t xml:space="preserve">     Kolejne terminy wykupu, jeżeli dotyczy</t>
  </si>
  <si>
    <t xml:space="preserve">Stała lub zmienna dywidenda / stały lub zmienny kupon </t>
  </si>
  <si>
    <t xml:space="preserve">Kupon odsetkowy oraz dowolny powiązany wskaźnik </t>
  </si>
  <si>
    <t xml:space="preserve">Istnienie zapisanych praw do niewypłacenia dywidendy </t>
  </si>
  <si>
    <t xml:space="preserve">     W pełni uznaniowe, częściowo uznaniowe czy obowiązkowe (pod względem terminu)</t>
  </si>
  <si>
    <t>w pełni uznaniowe</t>
  </si>
  <si>
    <t xml:space="preserve">     W pełni uznaniowe, częściowo uznaniowe czy obowiązkowe (pod względem kwoty)</t>
  </si>
  <si>
    <t xml:space="preserve">     Istnienie opcji z oprocentowaniem rosnącym lub innej zachęty do wykupu</t>
  </si>
  <si>
    <t xml:space="preserve">     Nieskumulowane czy skumulowane</t>
  </si>
  <si>
    <t>niezamienny</t>
  </si>
  <si>
    <t xml:space="preserve">     Jeżeli zamienne, zdarzenie lub zdarzenia wywołujące zamianę</t>
  </si>
  <si>
    <t xml:space="preserve">     Jeżeli zamienne, w pełni czy częściowo</t>
  </si>
  <si>
    <t xml:space="preserve">     Jeżeli zamienne, wskaźnik konwersji</t>
  </si>
  <si>
    <t xml:space="preserve">     Jeżeli zamienne, zamiana obowiązkowa czy opcjonalna</t>
  </si>
  <si>
    <t xml:space="preserve">     Jeżeli zamienne, należy określić rodzaj instrumentu, na który można dokonać zamiany</t>
  </si>
  <si>
    <t xml:space="preserve">     Jeżeli zamienne, należy określić emitenta instrumentu, na który dokonuje się zamiany</t>
  </si>
  <si>
    <t xml:space="preserve">     W przypadku odpisu obniżającego wartość, zdarzenie lub zdarzenia wywołujące odpis obniżający wartość</t>
  </si>
  <si>
    <t xml:space="preserve">     W przypadku odpisu obniżającego wartość, w pełni czy częściowo</t>
  </si>
  <si>
    <t xml:space="preserve">     W przypadku odpisu obniżającego wartość, trwale czy tymczasowo</t>
  </si>
  <si>
    <t xml:space="preserve">        W przypadku tymczasowego odpisu obniżającego wartość, opis mechanizmu odpisu obniżającego wartość</t>
  </si>
  <si>
    <t>34a </t>
  </si>
  <si>
    <t>Pozycja w hierarchii podporządkowania w przypadku likwidacji (należy określić rodzaj instrumentu bezpośrednio uprzywilejowanego w odniesieniu do danego instrumentu)</t>
  </si>
  <si>
    <t>……</t>
  </si>
  <si>
    <t>Funkcje 
korporacyjne</t>
  </si>
  <si>
    <t>Wszystkie 
pozostałe</t>
  </si>
  <si>
    <t>Wzór EU CC2: Aktywa, wiersz 1, kol. b)</t>
  </si>
  <si>
    <t>Wzór EU CC2: Aktywa, wiersz 2, kol. b)</t>
  </si>
  <si>
    <t>Wzór EU CC2: Zobowiązania, wiersz 1a, kol. b)</t>
  </si>
  <si>
    <t>Aktywa z tytułu odroczonego podatku dochodowego netto</t>
  </si>
  <si>
    <t>1a</t>
  </si>
  <si>
    <t>w tym pożyczki kwalifikujace się jako instrumenty w Tier II</t>
  </si>
  <si>
    <t>ażio emisyjne</t>
  </si>
  <si>
    <t>pozostały kapitał zapasowy</t>
  </si>
  <si>
    <t>Pozostałe kapitały</t>
  </si>
  <si>
    <t>Kapitał własny rezem</t>
  </si>
  <si>
    <t>3b</t>
  </si>
  <si>
    <t>Scenariusze wstrząsów stosowane do celów nadzorczych</t>
  </si>
  <si>
    <t>Zmiany w wyniku odsetkowym netto</t>
  </si>
  <si>
    <t>Bieżący okres</t>
  </si>
  <si>
    <t>Poprzedni okres</t>
  </si>
  <si>
    <t>1</t>
  </si>
  <si>
    <t>Równoległy wzrost szoku</t>
  </si>
  <si>
    <t>2</t>
  </si>
  <si>
    <t>Równoległy spadek szoku</t>
  </si>
  <si>
    <t>3</t>
  </si>
  <si>
    <t>Spadek stóp krótkoterminowych i wzrost stóp długoterminowych (ang. steepener)</t>
  </si>
  <si>
    <t>4</t>
  </si>
  <si>
    <t>Wzrost stóp krótkoterminowych i spadek stóp długoterminowych (ang. flattener)</t>
  </si>
  <si>
    <t>5</t>
  </si>
  <si>
    <t>6</t>
  </si>
  <si>
    <t>Wzrost szoku dla stóp krótkoterminowych</t>
  </si>
  <si>
    <t>Spadek szoku dla stóp krótkoterminowych</t>
  </si>
  <si>
    <t>Zmiany w bilansowej wartości 
zaktualizowanej kapitału</t>
  </si>
  <si>
    <t>EU IRRBB1 - Ryzyka stopy procentowej z tytułu działalności w ramach portfela bankowego</t>
  </si>
  <si>
    <t>EU IRRBB1: Ryzyka stopy procentowej z tytułu działalności w ramach portfela bankowego</t>
  </si>
  <si>
    <t>Aneks
Rozporządzenia 637/2021</t>
  </si>
  <si>
    <t>EU PV1: Korekty z tytułu ostrożnej wyceny (PVA)</t>
  </si>
  <si>
    <t>Skonsolidowane sprawozdanie finansowe Grupy Kapitałowej Banku Polskiej Spółdzielczości S.A. za rok zakończony dnia 31 grudnia 2022 roku (Aktywa)</t>
  </si>
  <si>
    <t>Skonsolidowane sprawozdanie finansowe Grupy Kapitałowej Banku Polskiej Spółdzielczości S.A. za rok zakończony dnia 31 grudnia 2022 roku (Zobowiązania)</t>
  </si>
  <si>
    <t>Skonsolidowane sprawozdanie finansowe Grupy Kapitałowej Banku Polskiej Spółdzielczości S.A. za rok zakończony dnia 31 grudnia 2022 roku (Kapitał własny)</t>
  </si>
  <si>
    <t>Wzór EU CC2: Kapitał własny, wiersz 1 i 3a, kol. b)</t>
  </si>
  <si>
    <t>Wzór EU CC2: Kapitał własny, wiersz 5, kol. b)</t>
  </si>
  <si>
    <t>Wzór EU CC2: Kapitał własny, wiersz 3b, 4 i 7 kol. b)</t>
  </si>
  <si>
    <t>Wzór EU CC2: Kapitał własny, wiersz 7, kol. b)</t>
  </si>
  <si>
    <t>Załącznik</t>
  </si>
  <si>
    <t>Informacja dotycząca adekwatności kapitałowej</t>
  </si>
  <si>
    <t>Grupy Kapitałowej Banku BPS S.A.</t>
  </si>
  <si>
    <t>podlegająca ujawnieniom</t>
  </si>
  <si>
    <t>na dzień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</si>
</sst>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zł&quot;;[Red]\-#,##0\ &quot;zł&quot;"/>
    <numFmt numFmtId="8" formatCode="#,##0.00\ &quot;zł&quot;;[Red]\-#,##0.00\ &quot;zł&quot;"/>
    <numFmt numFmtId="43" formatCode="_-* #,##0.00\ _z_ł_-;\-* #,##0.00\ _z_ł_-;_-* &quot;-&quot;??\ _z_ł_-;_-@_-"/>
    <numFmt numFmtId="164" formatCode="_-* #,##0.00_-;\-* #,##0.00_-;_-* &quot;-&quot;??_-;_-@_-"/>
    <numFmt numFmtId="165" formatCode="_(* #\ ###\ ##0_);_(* \(#\ ###\ ##0\);_(* &quot;-&quot;_);_(@_)"/>
    <numFmt numFmtId="166" formatCode="#,##0_ ;\-#,##0\ "/>
    <numFmt numFmtId="167" formatCode="0.0%"/>
    <numFmt numFmtId="168" formatCode="#,##0.00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  <font>
      <sz val="11"/>
      <color theme="1"/>
      <name val="Open Sans"/>
      <family val="2"/>
      <charset val="238"/>
    </font>
    <font>
      <sz val="10"/>
      <color indexed="8"/>
      <name val="Helvetica Neue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rgb="FF990000"/>
      <name val="Calibri"/>
      <family val="2"/>
      <charset val="238"/>
      <scheme val="minor"/>
    </font>
    <font>
      <b/>
      <sz val="8"/>
      <color rgb="FF056DAE"/>
      <name val="Calibri"/>
      <family val="2"/>
      <charset val="238"/>
      <scheme val="minor"/>
    </font>
    <font>
      <sz val="11"/>
      <color rgb="FF056DAE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AA322F"/>
      <name val="Calibri"/>
      <family val="2"/>
      <charset val="238"/>
      <scheme val="minor"/>
    </font>
    <font>
      <b/>
      <sz val="11"/>
      <color rgb="FFAA322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rgb="FF056DAE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EC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"/>
      <color rgb="FF990000"/>
      <name val="Calibri"/>
      <family val="2"/>
      <charset val="238"/>
      <scheme val="minor"/>
    </font>
    <font>
      <b/>
      <sz val="8.5"/>
      <color rgb="FF99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u/>
      <sz val="11"/>
      <color rgb="FF00808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24"/>
      <color rgb="FF7A0035"/>
      <name val="Calibri"/>
      <family val="2"/>
      <charset val="238"/>
      <scheme val="minor"/>
    </font>
    <font>
      <b/>
      <sz val="8"/>
      <color rgb="FF7A0035"/>
      <name val="Calibri"/>
      <family val="2"/>
      <charset val="238"/>
      <scheme val="minor"/>
    </font>
    <font>
      <sz val="11"/>
      <color rgb="FF7A0035"/>
      <name val="Calibri"/>
      <family val="2"/>
      <charset val="238"/>
      <scheme val="minor"/>
    </font>
    <font>
      <sz val="10"/>
      <color rgb="FF7A0035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Open Sans"/>
      <family val="2"/>
      <charset val="238"/>
    </font>
    <font>
      <b/>
      <sz val="14"/>
      <color theme="1"/>
      <name val="Open Sans"/>
      <family val="2"/>
      <charset val="238"/>
    </font>
    <font>
      <sz val="8"/>
      <color rgb="FF990000"/>
      <name val="Open Sans"/>
      <family val="2"/>
      <charset val="238"/>
    </font>
    <font>
      <sz val="11"/>
      <color rgb="FF7A0035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7A0035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7A0035"/>
      <name val="Calibri"/>
      <family val="2"/>
      <charset val="238"/>
      <scheme val="minor"/>
    </font>
    <font>
      <b/>
      <sz val="24"/>
      <color rgb="FF008364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b/>
      <sz val="8"/>
      <color rgb="FF008364"/>
      <name val="Calibri"/>
      <family val="2"/>
      <charset val="238"/>
      <scheme val="minor"/>
    </font>
    <font>
      <sz val="11"/>
      <color rgb="FF008364"/>
      <name val="Calibri"/>
      <family val="2"/>
      <charset val="238"/>
      <scheme val="minor"/>
    </font>
    <font>
      <i/>
      <sz val="11"/>
      <color rgb="FF008364"/>
      <name val="Calibri"/>
      <family val="2"/>
      <charset val="238"/>
      <scheme val="minor"/>
    </font>
    <font>
      <b/>
      <sz val="11"/>
      <color rgb="FF008364"/>
      <name val="Calibri"/>
      <family val="2"/>
      <charset val="238"/>
      <scheme val="minor"/>
    </font>
    <font>
      <sz val="12"/>
      <color rgb="FF008364"/>
      <name val="Calibri"/>
      <family val="2"/>
      <charset val="238"/>
      <scheme val="minor"/>
    </font>
    <font>
      <sz val="8"/>
      <color rgb="FF008364"/>
      <name val="Calibri"/>
      <family val="2"/>
      <charset val="238"/>
      <scheme val="minor"/>
    </font>
    <font>
      <b/>
      <sz val="8.5"/>
      <color rgb="FF008364"/>
      <name val="Calibri"/>
      <family val="2"/>
      <charset val="238"/>
      <scheme val="minor"/>
    </font>
    <font>
      <sz val="8.5"/>
      <color rgb="FF008364"/>
      <name val="Calibri"/>
      <family val="2"/>
      <charset val="238"/>
      <scheme val="minor"/>
    </font>
    <font>
      <b/>
      <sz val="10"/>
      <color rgb="FF008364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  <font>
      <sz val="8"/>
      <color rgb="FF008364"/>
      <name val="Open Sans"/>
      <family val="2"/>
      <charset val="238"/>
    </font>
    <font>
      <strike/>
      <sz val="11"/>
      <color rgb="FF008364"/>
      <name val="Calibri"/>
      <family val="2"/>
      <charset val="238"/>
      <scheme val="minor"/>
    </font>
    <font>
      <b/>
      <sz val="9"/>
      <color rgb="FF008364"/>
      <name val="Calibri"/>
      <family val="2"/>
      <charset val="238"/>
      <scheme val="minor"/>
    </font>
    <font>
      <sz val="9"/>
      <color rgb="FF008364"/>
      <name val="Calibri"/>
      <family val="2"/>
      <charset val="238"/>
      <scheme val="minor"/>
    </font>
    <font>
      <i/>
      <sz val="9"/>
      <color rgb="FF008364"/>
      <name val="Calibri"/>
      <family val="2"/>
      <charset val="238"/>
      <scheme val="minor"/>
    </font>
    <font>
      <sz val="9"/>
      <color rgb="FF008364"/>
      <name val="Open Sans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2"/>
      <color theme="0"/>
      <name val="Calibri"/>
      <family val="2"/>
      <charset val="238"/>
      <scheme val="minor"/>
    </font>
    <font>
      <b/>
      <sz val="16"/>
      <color rgb="FF008364"/>
      <name val="Calibri"/>
      <family val="2"/>
      <charset val="238"/>
      <scheme val="minor"/>
    </font>
    <font>
      <b/>
      <u/>
      <sz val="8"/>
      <color theme="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5C46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sz val="10"/>
      <color rgb="FF00644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rgb="FF005C46"/>
      <name val="Calibri"/>
      <family val="2"/>
      <charset val="238"/>
      <scheme val="minor"/>
    </font>
    <font>
      <b/>
      <sz val="8"/>
      <name val="Open Sans"/>
      <family val="2"/>
      <charset val="238"/>
    </font>
    <font>
      <sz val="10"/>
      <color theme="1"/>
      <name val="Arial Narrow"/>
      <family val="2"/>
      <charset val="238"/>
    </font>
    <font>
      <b/>
      <sz val="14"/>
      <color rgb="FFFF0066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990000"/>
      </bottom>
      <diagonal/>
    </border>
    <border>
      <left/>
      <right/>
      <top/>
      <bottom style="medium">
        <color rgb="FF990000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dotted">
        <color theme="0" tint="-0.34998626667073579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2" tint="-9.9948118533890809E-2"/>
      </top>
      <bottom style="medium">
        <color rgb="FFC9D239"/>
      </bottom>
      <diagonal/>
    </border>
    <border>
      <left/>
      <right/>
      <top/>
      <bottom style="thick">
        <color rgb="FFC9D239"/>
      </bottom>
      <diagonal/>
    </border>
    <border>
      <left/>
      <right/>
      <top style="medium">
        <color rgb="FFC9D239"/>
      </top>
      <bottom style="medium">
        <color rgb="FFC9D239"/>
      </bottom>
      <diagonal/>
    </border>
    <border>
      <left/>
      <right/>
      <top/>
      <bottom style="medium">
        <color rgb="FFC9D239"/>
      </bottom>
      <diagonal/>
    </border>
    <border>
      <left/>
      <right/>
      <top/>
      <bottom style="thin">
        <color rgb="FFC9D239"/>
      </bottom>
      <diagonal/>
    </border>
    <border>
      <left/>
      <right/>
      <top style="thin">
        <color rgb="FFC9D239"/>
      </top>
      <bottom style="thin">
        <color rgb="FFC9D239"/>
      </bottom>
      <diagonal/>
    </border>
    <border>
      <left/>
      <right/>
      <top style="thin">
        <color rgb="FFC9D239"/>
      </top>
      <bottom style="medium">
        <color rgb="FFC9D239"/>
      </bottom>
      <diagonal/>
    </border>
    <border>
      <left/>
      <right/>
      <top style="thick">
        <color rgb="FFC9D239"/>
      </top>
      <bottom style="thin">
        <color theme="2" tint="-9.9948118533890809E-2"/>
      </bottom>
      <diagonal/>
    </border>
    <border>
      <left/>
      <right/>
      <top style="medium">
        <color rgb="FFC9D239"/>
      </top>
      <bottom/>
      <diagonal/>
    </border>
    <border>
      <left/>
      <right/>
      <top style="medium">
        <color rgb="FFC9D239"/>
      </top>
      <bottom style="medium">
        <color rgb="FF990000"/>
      </bottom>
      <diagonal/>
    </border>
    <border>
      <left/>
      <right/>
      <top style="hair">
        <color indexed="64"/>
      </top>
      <bottom style="medium">
        <color rgb="FFC9D239"/>
      </bottom>
      <diagonal/>
    </border>
    <border>
      <left/>
      <right/>
      <top style="medium">
        <color rgb="FFC9D239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rgb="FFC9D239"/>
      </top>
      <bottom style="hair">
        <color indexed="64"/>
      </bottom>
      <diagonal/>
    </border>
    <border>
      <left style="medium">
        <color theme="0"/>
      </left>
      <right/>
      <top style="medium">
        <color rgb="FFC9D239"/>
      </top>
      <bottom style="medium">
        <color rgb="FFC9D239"/>
      </bottom>
      <diagonal/>
    </border>
    <border>
      <left/>
      <right style="thin">
        <color indexed="64"/>
      </right>
      <top style="medium">
        <color rgb="FFC9D239"/>
      </top>
      <bottom style="medium">
        <color rgb="FFC9D239"/>
      </bottom>
      <diagonal/>
    </border>
    <border>
      <left/>
      <right style="medium">
        <color theme="0"/>
      </right>
      <top style="medium">
        <color rgb="FFC9D239"/>
      </top>
      <bottom style="medium">
        <color rgb="FFC9D239"/>
      </bottom>
      <diagonal/>
    </border>
    <border>
      <left/>
      <right style="medium">
        <color theme="0"/>
      </right>
      <top/>
      <bottom style="medium">
        <color rgb="FFC9D239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medium">
        <color rgb="FFC9D239"/>
      </top>
      <bottom style="thin">
        <color rgb="FFC9D239"/>
      </bottom>
      <diagonal/>
    </border>
    <border>
      <left/>
      <right/>
      <top style="thin">
        <color rgb="FFC9D239"/>
      </top>
      <bottom/>
      <diagonal/>
    </border>
    <border>
      <left/>
      <right style="thick">
        <color theme="0"/>
      </right>
      <top/>
      <bottom style="thin">
        <color rgb="FFC9D239"/>
      </bottom>
      <diagonal/>
    </border>
    <border>
      <left style="medium">
        <color rgb="FFC9D239"/>
      </left>
      <right/>
      <top style="medium">
        <color rgb="FFC9D239"/>
      </top>
      <bottom style="medium">
        <color rgb="FFC9D239"/>
      </bottom>
      <diagonal/>
    </border>
    <border>
      <left/>
      <right style="medium">
        <color rgb="FFC9D239"/>
      </right>
      <top style="medium">
        <color rgb="FFC9D239"/>
      </top>
      <bottom style="medium">
        <color rgb="FFC9D239"/>
      </bottom>
      <diagonal/>
    </border>
    <border>
      <left/>
      <right style="medium">
        <color rgb="FFC9D239"/>
      </right>
      <top/>
      <bottom style="medium">
        <color rgb="FFC9D239"/>
      </bottom>
      <diagonal/>
    </border>
    <border>
      <left style="thin">
        <color rgb="FFC9D239"/>
      </left>
      <right/>
      <top style="thin">
        <color rgb="FFC9D239"/>
      </top>
      <bottom style="medium">
        <color rgb="FFC9D239"/>
      </bottom>
      <diagonal/>
    </border>
    <border>
      <left style="thin">
        <color rgb="FFC9D239"/>
      </left>
      <right/>
      <top/>
      <bottom style="dotted">
        <color theme="0" tint="-0.34998626667073579"/>
      </bottom>
      <diagonal/>
    </border>
    <border>
      <left style="thin">
        <color rgb="FFC9D23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rgb="FFC9D239"/>
      </left>
      <right/>
      <top style="dotted">
        <color theme="0" tint="-0.34998626667073579"/>
      </top>
      <bottom style="medium">
        <color rgb="FFC9D239"/>
      </bottom>
      <diagonal/>
    </border>
    <border>
      <left/>
      <right style="thin">
        <color rgb="FFC9D239"/>
      </right>
      <top style="thin">
        <color rgb="FFC9D239"/>
      </top>
      <bottom style="medium">
        <color rgb="FFC9D239"/>
      </bottom>
      <diagonal/>
    </border>
    <border>
      <left/>
      <right style="thin">
        <color rgb="FFC9D239"/>
      </right>
      <top/>
      <bottom style="dotted">
        <color theme="0" tint="-0.34998626667073579"/>
      </bottom>
      <diagonal/>
    </border>
    <border>
      <left/>
      <right style="thin">
        <color rgb="FFC9D23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C9D239"/>
      </right>
      <top style="dotted">
        <color theme="0" tint="-0.34998626667073579"/>
      </top>
      <bottom style="medium">
        <color rgb="FFC9D239"/>
      </bottom>
      <diagonal/>
    </border>
    <border>
      <left/>
      <right style="thin">
        <color rgb="FFC9D239"/>
      </right>
      <top style="medium">
        <color rgb="FFC9D239"/>
      </top>
      <bottom style="medium">
        <color rgb="FFC9D239"/>
      </bottom>
      <diagonal/>
    </border>
    <border>
      <left/>
      <right style="thin">
        <color rgb="FFC9D239"/>
      </right>
      <top/>
      <bottom style="thin">
        <color rgb="FFC9D239"/>
      </bottom>
      <diagonal/>
    </border>
    <border>
      <left/>
      <right style="thin">
        <color rgb="FFC9D239"/>
      </right>
      <top/>
      <bottom style="medium">
        <color rgb="FFC9D239"/>
      </bottom>
      <diagonal/>
    </border>
    <border>
      <left style="thin">
        <color rgb="FFC9D239"/>
      </left>
      <right/>
      <top style="medium">
        <color rgb="FFC9D239"/>
      </top>
      <bottom style="medium">
        <color rgb="FFC9D239"/>
      </bottom>
      <diagonal/>
    </border>
    <border>
      <left style="thin">
        <color rgb="FFC9D239"/>
      </left>
      <right/>
      <top/>
      <bottom style="thin">
        <color rgb="FFC9D239"/>
      </bottom>
      <diagonal/>
    </border>
    <border>
      <left style="thin">
        <color rgb="FFC9D239"/>
      </left>
      <right/>
      <top/>
      <bottom style="medium">
        <color rgb="FFC9D239"/>
      </bottom>
      <diagonal/>
    </border>
    <border>
      <left/>
      <right style="medium">
        <color rgb="FFC9D239"/>
      </right>
      <top style="thin">
        <color rgb="FFC9D239"/>
      </top>
      <bottom style="thin">
        <color rgb="FFC9D239"/>
      </bottom>
      <diagonal/>
    </border>
    <border>
      <left/>
      <right style="medium">
        <color rgb="FFC9D239"/>
      </right>
      <top style="medium">
        <color rgb="FFC9D239"/>
      </top>
      <bottom style="thin">
        <color rgb="FFC9D239"/>
      </bottom>
      <diagonal/>
    </border>
    <border>
      <left style="medium">
        <color rgb="FFC9D239"/>
      </left>
      <right style="medium">
        <color rgb="FFC9D239"/>
      </right>
      <top style="medium">
        <color rgb="FFC9D239"/>
      </top>
      <bottom/>
      <diagonal/>
    </border>
    <border>
      <left style="medium">
        <color rgb="FFC9D239"/>
      </left>
      <right style="medium">
        <color rgb="FFC9D239"/>
      </right>
      <top/>
      <bottom/>
      <diagonal/>
    </border>
    <border>
      <left style="medium">
        <color rgb="FFC9D239"/>
      </left>
      <right style="medium">
        <color rgb="FFC9D239"/>
      </right>
      <top/>
      <bottom style="medium">
        <color rgb="FFC9D239"/>
      </bottom>
      <diagonal/>
    </border>
    <border>
      <left/>
      <right style="thin">
        <color rgb="FFC9D239"/>
      </right>
      <top style="medium">
        <color rgb="FFC9D239"/>
      </top>
      <bottom style="thin">
        <color rgb="FFC9D239"/>
      </bottom>
      <diagonal/>
    </border>
    <border>
      <left/>
      <right style="thin">
        <color rgb="FFC9D239"/>
      </right>
      <top style="thin">
        <color rgb="FFC9D239"/>
      </top>
      <bottom style="thin">
        <color rgb="FFC9D239"/>
      </bottom>
      <diagonal/>
    </border>
    <border>
      <left/>
      <right style="thin">
        <color rgb="FFC9D239"/>
      </right>
      <top/>
      <bottom style="thick">
        <color rgb="FF990000"/>
      </bottom>
      <diagonal/>
    </border>
    <border>
      <left style="thin">
        <color rgb="FFC9D239"/>
      </left>
      <right/>
      <top style="medium">
        <color rgb="FFC9D239"/>
      </top>
      <bottom style="thin">
        <color rgb="FFC9D239"/>
      </bottom>
      <diagonal/>
    </border>
    <border>
      <left style="thin">
        <color rgb="FFC9D239"/>
      </left>
      <right/>
      <top style="thin">
        <color rgb="FFC9D239"/>
      </top>
      <bottom style="thin">
        <color rgb="FFC9D239"/>
      </bottom>
      <diagonal/>
    </border>
    <border>
      <left style="thin">
        <color rgb="FFC9D239"/>
      </left>
      <right/>
      <top/>
      <bottom style="thick">
        <color rgb="FF990000"/>
      </bottom>
      <diagonal/>
    </border>
    <border>
      <left/>
      <right style="thin">
        <color rgb="FFC9D239"/>
      </right>
      <top style="thin">
        <color rgb="FFC9D239"/>
      </top>
      <bottom style="thick">
        <color rgb="FF990000"/>
      </bottom>
      <diagonal/>
    </border>
    <border>
      <left/>
      <right/>
      <top style="thin">
        <color rgb="FFC9D239"/>
      </top>
      <bottom style="medium">
        <color rgb="FF990000"/>
      </bottom>
      <diagonal/>
    </border>
    <border>
      <left/>
      <right/>
      <top style="medium">
        <color rgb="FFC9D239"/>
      </top>
      <bottom style="thick">
        <color rgb="FF990000"/>
      </bottom>
      <diagonal/>
    </border>
    <border>
      <left/>
      <right style="thick">
        <color theme="0"/>
      </right>
      <top style="medium">
        <color rgb="FFC9D239"/>
      </top>
      <bottom style="thin">
        <color rgb="FFC9D239"/>
      </bottom>
      <diagonal/>
    </border>
    <border>
      <left style="thick">
        <color theme="0"/>
      </left>
      <right/>
      <top style="medium">
        <color rgb="FFC9D239"/>
      </top>
      <bottom style="thin">
        <color rgb="FFC9D239"/>
      </bottom>
      <diagonal/>
    </border>
    <border>
      <left/>
      <right style="thick">
        <color theme="0"/>
      </right>
      <top style="thin">
        <color rgb="FFC9D239"/>
      </top>
      <bottom style="thin">
        <color rgb="FFC9D239"/>
      </bottom>
      <diagonal/>
    </border>
    <border>
      <left/>
      <right style="thin">
        <color indexed="64"/>
      </right>
      <top/>
      <bottom style="medium">
        <color rgb="FFC9D239"/>
      </bottom>
      <diagonal/>
    </border>
    <border>
      <left style="medium">
        <color theme="0"/>
      </left>
      <right/>
      <top style="medium">
        <color rgb="FFC9D239"/>
      </top>
      <bottom/>
      <diagonal/>
    </border>
    <border>
      <left/>
      <right style="medium">
        <color theme="0"/>
      </right>
      <top style="medium">
        <color rgb="FFC9D239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rgb="FFC9D239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rgb="FF00644C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rgb="FF00644F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24994659260841701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rgb="FF00644F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rgb="FFC9D239"/>
      </top>
      <bottom style="thin">
        <color rgb="FFC9D239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rgb="FFC9D239"/>
      </top>
      <bottom style="thin">
        <color rgb="FFC9D239"/>
      </bottom>
      <diagonal/>
    </border>
    <border>
      <left style="hair">
        <color theme="0" tint="-0.499984740745262"/>
      </left>
      <right/>
      <top style="thin">
        <color rgb="FFC9D239"/>
      </top>
      <bottom style="thin">
        <color rgb="FFC9D239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rgb="FFC9D23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C9D239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rgb="FFCAD238"/>
      </top>
      <bottom style="thin">
        <color rgb="FFCAD238"/>
      </bottom>
      <diagonal/>
    </border>
    <border>
      <left/>
      <right/>
      <top style="thin">
        <color theme="2" tint="-9.9948118533890809E-2"/>
      </top>
      <bottom style="thin">
        <color theme="0" tint="-0.14999847407452621"/>
      </bottom>
      <diagonal/>
    </border>
    <border>
      <left/>
      <right style="thin">
        <color rgb="FFC9D239"/>
      </right>
      <top/>
      <bottom/>
      <diagonal/>
    </border>
    <border>
      <left/>
      <right style="thin">
        <color rgb="FFC9D239"/>
      </right>
      <top style="medium">
        <color rgb="FFC9D239"/>
      </top>
      <bottom style="hair">
        <color indexed="64"/>
      </bottom>
      <diagonal/>
    </border>
    <border>
      <left/>
      <right style="thin">
        <color rgb="FFC9D239"/>
      </right>
      <top/>
      <bottom style="hair">
        <color indexed="64"/>
      </bottom>
      <diagonal/>
    </border>
    <border>
      <left/>
      <right style="thin">
        <color rgb="FFC9D239"/>
      </right>
      <top style="hair">
        <color indexed="64"/>
      </top>
      <bottom style="hair">
        <color indexed="64"/>
      </bottom>
      <diagonal/>
    </border>
    <border>
      <left/>
      <right style="thin">
        <color rgb="FFC9D239"/>
      </right>
      <top style="hair">
        <color indexed="64"/>
      </top>
      <bottom style="medium">
        <color rgb="FFC9D239"/>
      </bottom>
      <diagonal/>
    </border>
    <border>
      <left style="thin">
        <color rgb="FFC9D239"/>
      </left>
      <right/>
      <top/>
      <bottom/>
      <diagonal/>
    </border>
    <border>
      <left style="thin">
        <color rgb="FFC9D239"/>
      </left>
      <right/>
      <top style="medium">
        <color rgb="FFC9D239"/>
      </top>
      <bottom style="hair">
        <color indexed="64"/>
      </bottom>
      <diagonal/>
    </border>
    <border>
      <left style="thin">
        <color rgb="FFC9D239"/>
      </left>
      <right/>
      <top style="hair">
        <color indexed="64"/>
      </top>
      <bottom style="hair">
        <color indexed="64"/>
      </bottom>
      <diagonal/>
    </border>
    <border>
      <left style="thin">
        <color rgb="FFC9D239"/>
      </left>
      <right/>
      <top/>
      <bottom style="hair">
        <color indexed="64"/>
      </bottom>
      <diagonal/>
    </border>
    <border>
      <left style="thin">
        <color rgb="FFC9D239"/>
      </left>
      <right/>
      <top style="hair">
        <color indexed="64"/>
      </top>
      <bottom style="medium">
        <color rgb="FFC9D239"/>
      </bottom>
      <diagonal/>
    </border>
    <border>
      <left style="medium">
        <color rgb="FFC9D239"/>
      </left>
      <right/>
      <top/>
      <bottom/>
      <diagonal/>
    </border>
    <border>
      <left style="medium">
        <color rgb="FFC9D239"/>
      </left>
      <right/>
      <top/>
      <bottom style="thin">
        <color theme="2" tint="-9.9948118533890809E-2"/>
      </bottom>
      <diagonal/>
    </border>
    <border>
      <left style="medium">
        <color rgb="FFC9D239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rgb="FFC9D239"/>
      </left>
      <right/>
      <top style="thin">
        <color theme="2" tint="-9.9948118533890809E-2"/>
      </top>
      <bottom/>
      <diagonal/>
    </border>
    <border>
      <left/>
      <right style="dotted">
        <color theme="0" tint="-0.14996795556505021"/>
      </right>
      <top style="medium">
        <color rgb="FFC9D239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medium">
        <color rgb="FFC9D239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medium">
        <color rgb="FFC9D239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medium">
        <color rgb="FFC9D239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medium">
        <color rgb="FFC9D239"/>
      </bottom>
      <diagonal/>
    </border>
    <border>
      <left/>
      <right style="hair">
        <color theme="0" tint="-0.14996795556505021"/>
      </right>
      <top style="medium">
        <color rgb="FFC9D239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rgb="FFC9D239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medium">
        <color rgb="FFC9D239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dotted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dotted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dotted">
        <color theme="0" tint="-0.14996795556505021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rgb="FFC9D239"/>
      </left>
      <right style="thin">
        <color rgb="FFC9D239"/>
      </right>
      <top style="thin">
        <color rgb="FFC9D239"/>
      </top>
      <bottom style="thin">
        <color rgb="FFC9D239"/>
      </bottom>
      <diagonal/>
    </border>
    <border>
      <left style="thin">
        <color theme="0"/>
      </left>
      <right style="thin">
        <color theme="0"/>
      </right>
      <top style="thin">
        <color rgb="FF008364"/>
      </top>
      <bottom style="thin">
        <color rgb="FF008364"/>
      </bottom>
      <diagonal/>
    </border>
    <border>
      <left/>
      <right style="thin">
        <color rgb="FF008364"/>
      </right>
      <top style="thin">
        <color rgb="FF008364"/>
      </top>
      <bottom style="thin">
        <color rgb="FF008364"/>
      </bottom>
      <diagonal/>
    </border>
    <border>
      <left style="medium">
        <color rgb="FF008364"/>
      </left>
      <right/>
      <top style="medium">
        <color rgb="FF008364"/>
      </top>
      <bottom/>
      <diagonal/>
    </border>
    <border>
      <left/>
      <right/>
      <top style="medium">
        <color rgb="FF008364"/>
      </top>
      <bottom/>
      <diagonal/>
    </border>
    <border>
      <left/>
      <right style="medium">
        <color rgb="FF008364"/>
      </right>
      <top style="medium">
        <color rgb="FF008364"/>
      </top>
      <bottom/>
      <diagonal/>
    </border>
    <border>
      <left style="medium">
        <color rgb="FF008364"/>
      </left>
      <right/>
      <top/>
      <bottom/>
      <diagonal/>
    </border>
    <border>
      <left/>
      <right style="medium">
        <color rgb="FF008364"/>
      </right>
      <top/>
      <bottom/>
      <diagonal/>
    </border>
    <border>
      <left style="medium">
        <color rgb="FF008364"/>
      </left>
      <right/>
      <top/>
      <bottom style="medium">
        <color rgb="FF008364"/>
      </bottom>
      <diagonal/>
    </border>
    <border>
      <left/>
      <right/>
      <top/>
      <bottom style="medium">
        <color rgb="FF008364"/>
      </bottom>
      <diagonal/>
    </border>
    <border>
      <left/>
      <right style="medium">
        <color rgb="FF008364"/>
      </right>
      <top/>
      <bottom style="medium">
        <color rgb="FF008364"/>
      </bottom>
      <diagonal/>
    </border>
  </borders>
  <cellStyleXfs count="32">
    <xf numFmtId="0" fontId="0" fillId="0" borderId="0"/>
    <xf numFmtId="9" fontId="13" fillId="0" borderId="0"/>
    <xf numFmtId="0" fontId="17" fillId="3" borderId="4">
      <alignment horizontal="left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3" fontId="18" fillId="4" borderId="2">
      <alignment horizontal="right" vertical="center"/>
      <protection locked="0"/>
    </xf>
    <xf numFmtId="0" fontId="2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23" fillId="3" borderId="3">
      <alignment horizontal="center" wrapText="1"/>
    </xf>
    <xf numFmtId="0" fontId="13" fillId="0" borderId="0"/>
    <xf numFmtId="0" fontId="13" fillId="0" borderId="0"/>
    <xf numFmtId="43" fontId="13" fillId="0" borderId="0"/>
    <xf numFmtId="0" fontId="12" fillId="0" borderId="0"/>
    <xf numFmtId="0" fontId="12" fillId="0" borderId="0"/>
    <xf numFmtId="0" fontId="12" fillId="0" borderId="0"/>
    <xf numFmtId="9" fontId="12" fillId="0" borderId="0"/>
    <xf numFmtId="0" fontId="32" fillId="0" borderId="0">
      <alignment vertical="top" wrapText="1"/>
    </xf>
    <xf numFmtId="0" fontId="13" fillId="0" borderId="0"/>
    <xf numFmtId="0" fontId="18" fillId="0" borderId="0"/>
    <xf numFmtId="0" fontId="18" fillId="0" borderId="0"/>
    <xf numFmtId="164" fontId="13" fillId="0" borderId="0"/>
    <xf numFmtId="0" fontId="2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" fillId="0" borderId="0"/>
    <xf numFmtId="0" fontId="134" fillId="0" borderId="0"/>
  </cellStyleXfs>
  <cellXfs count="1165">
    <xf numFmtId="0" fontId="0" fillId="0" borderId="0" xfId="0"/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7" fillId="0" borderId="0" xfId="2" applyFill="1" applyBorder="1" applyAlignment="1">
      <alignment vertical="center"/>
    </xf>
    <xf numFmtId="0" fontId="20" fillId="0" borderId="0" xfId="4" applyAlignment="1">
      <alignment vertical="center"/>
    </xf>
    <xf numFmtId="0" fontId="18" fillId="0" borderId="0" xfId="5" applyAlignment="1">
      <alignment vertical="top" wrapText="1"/>
    </xf>
    <xf numFmtId="0" fontId="23" fillId="0" borderId="0" xfId="12" applyFill="1" applyBorder="1" applyAlignment="1">
      <alignment horizontal="center" vertical="center" wrapText="1"/>
    </xf>
    <xf numFmtId="0" fontId="19" fillId="0" borderId="0" xfId="3" quotePrefix="1" applyFont="1" applyAlignment="1">
      <alignment horizontal="center" vertical="center"/>
    </xf>
    <xf numFmtId="0" fontId="18" fillId="0" borderId="0" xfId="5" applyAlignment="1">
      <alignment vertical="center" wrapText="1"/>
    </xf>
    <xf numFmtId="0" fontId="29" fillId="0" borderId="0" xfId="5" applyFont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37" fillId="0" borderId="0" xfId="0" applyFont="1"/>
    <xf numFmtId="0" fontId="27" fillId="0" borderId="0" xfId="0" applyFont="1"/>
    <xf numFmtId="0" fontId="38" fillId="0" borderId="0" xfId="0" applyFont="1"/>
    <xf numFmtId="3" fontId="39" fillId="0" borderId="0" xfId="0" applyNumberFormat="1" applyFont="1" applyAlignment="1">
      <alignment horizontal="center"/>
    </xf>
    <xf numFmtId="3" fontId="39" fillId="0" borderId="0" xfId="0" applyNumberFormat="1" applyFont="1" applyAlignment="1">
      <alignment horizontal="center" vertical="center" wrapText="1"/>
    </xf>
    <xf numFmtId="0" fontId="43" fillId="0" borderId="8" xfId="0" applyFont="1" applyBorder="1" applyAlignment="1">
      <alignment horizontal="right" vertical="center"/>
    </xf>
    <xf numFmtId="49" fontId="43" fillId="0" borderId="8" xfId="0" applyNumberFormat="1" applyFont="1" applyBorder="1" applyAlignment="1">
      <alignment horizontal="left" vertical="center" wrapText="1"/>
    </xf>
    <xf numFmtId="3" fontId="43" fillId="0" borderId="8" xfId="0" applyNumberFormat="1" applyFont="1" applyBorder="1" applyAlignment="1">
      <alignment horizontal="right" vertical="center"/>
    </xf>
    <xf numFmtId="0" fontId="42" fillId="0" borderId="8" xfId="0" applyFont="1" applyBorder="1" applyAlignment="1">
      <alignment horizontal="right" vertical="center"/>
    </xf>
    <xf numFmtId="0" fontId="42" fillId="0" borderId="8" xfId="0" applyFont="1" applyBorder="1"/>
    <xf numFmtId="3" fontId="42" fillId="0" borderId="8" xfId="0" applyNumberFormat="1" applyFont="1" applyBorder="1" applyAlignment="1">
      <alignment horizontal="right"/>
    </xf>
    <xf numFmtId="49" fontId="42" fillId="0" borderId="8" xfId="0" applyNumberFormat="1" applyFont="1" applyBorder="1" applyAlignment="1">
      <alignment horizontal="left" vertical="center" wrapText="1"/>
    </xf>
    <xf numFmtId="3" fontId="42" fillId="0" borderId="8" xfId="0" applyNumberFormat="1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49" fontId="43" fillId="0" borderId="0" xfId="0" applyNumberFormat="1" applyFont="1" applyAlignment="1">
      <alignment horizontal="left" vertical="center" wrapText="1"/>
    </xf>
    <xf numFmtId="3" fontId="43" fillId="0" borderId="0" xfId="0" applyNumberFormat="1" applyFont="1" applyAlignment="1">
      <alignment horizontal="right" vertical="center"/>
    </xf>
    <xf numFmtId="0" fontId="43" fillId="0" borderId="0" xfId="0" applyFont="1"/>
    <xf numFmtId="0" fontId="45" fillId="0" borderId="0" xfId="0" applyFont="1"/>
    <xf numFmtId="0" fontId="48" fillId="0" borderId="8" xfId="0" applyFont="1" applyBorder="1" applyAlignment="1">
      <alignment horizontal="right" vertical="center"/>
    </xf>
    <xf numFmtId="0" fontId="48" fillId="0" borderId="8" xfId="0" applyFont="1" applyBorder="1" applyAlignment="1">
      <alignment vertical="center" wrapText="1"/>
    </xf>
    <xf numFmtId="3" fontId="48" fillId="0" borderId="8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48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9" fillId="0" borderId="8" xfId="0" applyFont="1" applyBorder="1" applyAlignment="1">
      <alignment horizontal="right" vertical="center"/>
    </xf>
    <xf numFmtId="0" fontId="49" fillId="0" borderId="8" xfId="0" applyFont="1" applyBorder="1" applyAlignment="1">
      <alignment horizontal="left" vertical="center" wrapText="1"/>
    </xf>
    <xf numFmtId="3" fontId="49" fillId="0" borderId="8" xfId="0" applyNumberFormat="1" applyFont="1" applyBorder="1" applyAlignment="1">
      <alignment horizontal="right" vertical="center"/>
    </xf>
    <xf numFmtId="0" fontId="33" fillId="0" borderId="0" xfId="0" applyFont="1" applyAlignment="1">
      <alignment wrapText="1"/>
    </xf>
    <xf numFmtId="0" fontId="33" fillId="0" borderId="0" xfId="0" applyFont="1"/>
    <xf numFmtId="0" fontId="4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5" xfId="0" applyFont="1" applyBorder="1" applyAlignment="1">
      <alignment vertical="center"/>
    </xf>
    <xf numFmtId="0" fontId="53" fillId="0" borderId="0" xfId="0" applyFont="1" applyAlignment="1">
      <alignment vertical="center" wrapText="1"/>
    </xf>
    <xf numFmtId="0" fontId="35" fillId="0" borderId="0" xfId="0" applyFont="1"/>
    <xf numFmtId="0" fontId="34" fillId="0" borderId="0" xfId="0" applyFont="1"/>
    <xf numFmtId="0" fontId="38" fillId="0" borderId="0" xfId="0" applyFont="1" applyAlignment="1">
      <alignment vertical="center"/>
    </xf>
    <xf numFmtId="3" fontId="48" fillId="0" borderId="10" xfId="0" applyNumberFormat="1" applyFont="1" applyBorder="1" applyAlignment="1">
      <alignment horizontal="right" vertical="center"/>
    </xf>
    <xf numFmtId="0" fontId="52" fillId="0" borderId="0" xfId="0" applyFont="1"/>
    <xf numFmtId="0" fontId="52" fillId="0" borderId="0" xfId="0" applyFont="1" applyAlignment="1">
      <alignment vertical="center" wrapText="1"/>
    </xf>
    <xf numFmtId="165" fontId="56" fillId="0" borderId="0" xfId="0" applyNumberFormat="1" applyFont="1" applyAlignment="1">
      <alignment horizontal="right" wrapText="1"/>
    </xf>
    <xf numFmtId="0" fontId="57" fillId="0" borderId="0" xfId="0" applyFont="1"/>
    <xf numFmtId="0" fontId="48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54" fillId="0" borderId="0" xfId="0" applyFont="1"/>
    <xf numFmtId="0" fontId="48" fillId="0" borderId="0" xfId="0" applyFont="1"/>
    <xf numFmtId="0" fontId="5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3" fillId="5" borderId="0" xfId="0" applyFont="1" applyFill="1" applyAlignment="1">
      <alignment vertical="center" wrapText="1"/>
    </xf>
    <xf numFmtId="0" fontId="42" fillId="0" borderId="8" xfId="14" applyFont="1" applyBorder="1" applyAlignment="1">
      <alignment horizontal="center" vertical="center"/>
    </xf>
    <xf numFmtId="0" fontId="42" fillId="0" borderId="8" xfId="14" applyFont="1" applyBorder="1" applyAlignment="1">
      <alignment wrapText="1"/>
    </xf>
    <xf numFmtId="0" fontId="59" fillId="0" borderId="8" xfId="14" applyFont="1" applyBorder="1" applyAlignment="1">
      <alignment horizontal="left" wrapText="1"/>
    </xf>
    <xf numFmtId="0" fontId="60" fillId="0" borderId="8" xfId="14" applyFont="1" applyBorder="1" applyAlignment="1">
      <alignment wrapText="1"/>
    </xf>
    <xf numFmtId="0" fontId="59" fillId="0" borderId="8" xfId="14" applyFont="1" applyBorder="1" applyAlignment="1">
      <alignment horizontal="center" vertical="center"/>
    </xf>
    <xf numFmtId="0" fontId="59" fillId="0" borderId="8" xfId="14" applyFont="1" applyBorder="1" applyAlignment="1">
      <alignment horizontal="right" vertical="center"/>
    </xf>
    <xf numFmtId="0" fontId="59" fillId="0" borderId="8" xfId="14" applyFont="1" applyBorder="1" applyAlignment="1">
      <alignment horizontal="left" vertical="center" wrapText="1"/>
    </xf>
    <xf numFmtId="0" fontId="42" fillId="0" borderId="8" xfId="14" applyFont="1" applyBorder="1" applyAlignment="1">
      <alignment horizontal="right" vertical="center"/>
    </xf>
    <xf numFmtId="0" fontId="42" fillId="0" borderId="8" xfId="14" applyFont="1" applyBorder="1" applyAlignment="1">
      <alignment vertical="center" wrapText="1"/>
    </xf>
    <xf numFmtId="0" fontId="61" fillId="0" borderId="0" xfId="0" applyFont="1"/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42" fillId="0" borderId="8" xfId="0" applyFont="1" applyBorder="1" applyAlignment="1">
      <alignment horizontal="right" vertical="center" wrapText="1"/>
    </xf>
    <xf numFmtId="0" fontId="42" fillId="0" borderId="8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right" vertical="center" wrapText="1"/>
    </xf>
    <xf numFmtId="0" fontId="43" fillId="0" borderId="8" xfId="0" applyFont="1" applyBorder="1" applyAlignment="1">
      <alignment horizontal="left" vertical="center" wrapText="1"/>
    </xf>
    <xf numFmtId="0" fontId="48" fillId="0" borderId="8" xfId="0" applyFont="1" applyBorder="1" applyAlignment="1">
      <alignment horizontal="right" vertical="center" wrapText="1"/>
    </xf>
    <xf numFmtId="3" fontId="43" fillId="8" borderId="8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left" wrapText="1"/>
    </xf>
    <xf numFmtId="3" fontId="43" fillId="0" borderId="10" xfId="0" applyNumberFormat="1" applyFont="1" applyBorder="1" applyAlignment="1">
      <alignment horizontal="right"/>
    </xf>
    <xf numFmtId="0" fontId="43" fillId="0" borderId="8" xfId="0" applyFont="1" applyBorder="1" applyAlignment="1">
      <alignment horizontal="right" wrapText="1"/>
    </xf>
    <xf numFmtId="0" fontId="43" fillId="0" borderId="8" xfId="0" applyFont="1" applyBorder="1" applyAlignment="1">
      <alignment horizontal="left" wrapText="1"/>
    </xf>
    <xf numFmtId="3" fontId="43" fillId="0" borderId="8" xfId="0" applyNumberFormat="1" applyFont="1" applyBorder="1" applyAlignment="1">
      <alignment horizontal="right"/>
    </xf>
    <xf numFmtId="0" fontId="64" fillId="0" borderId="0" xfId="0" applyFont="1"/>
    <xf numFmtId="0" fontId="64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/>
    </xf>
    <xf numFmtId="0" fontId="43" fillId="0" borderId="8" xfId="0" applyFont="1" applyBorder="1" applyAlignment="1">
      <alignment vertical="center" wrapText="1"/>
    </xf>
    <xf numFmtId="0" fontId="42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66" fillId="0" borderId="0" xfId="0" applyFont="1"/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right" vertical="center"/>
    </xf>
    <xf numFmtId="0" fontId="63" fillId="0" borderId="0" xfId="0" applyFont="1" applyAlignment="1">
      <alignment vertical="center" wrapText="1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center" vertical="center" wrapText="1"/>
    </xf>
    <xf numFmtId="3" fontId="43" fillId="0" borderId="8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3" fontId="43" fillId="8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45" fillId="0" borderId="0" xfId="0" applyFont="1" applyAlignment="1">
      <alignment horizontal="left"/>
    </xf>
    <xf numFmtId="0" fontId="71" fillId="0" borderId="0" xfId="0" applyFont="1"/>
    <xf numFmtId="3" fontId="48" fillId="0" borderId="8" xfId="15" applyNumberFormat="1" applyFont="1" applyBorder="1" applyAlignment="1">
      <alignment vertical="center" wrapText="1"/>
    </xf>
    <xf numFmtId="0" fontId="72" fillId="0" borderId="0" xfId="0" applyFont="1"/>
    <xf numFmtId="3" fontId="48" fillId="0" borderId="8" xfId="15" applyNumberFormat="1" applyFont="1" applyBorder="1" applyAlignment="1">
      <alignment horizontal="right" vertical="center" wrapText="1"/>
    </xf>
    <xf numFmtId="3" fontId="48" fillId="0" borderId="8" xfId="15" applyNumberFormat="1" applyFont="1" applyBorder="1" applyAlignment="1">
      <alignment vertical="center"/>
    </xf>
    <xf numFmtId="0" fontId="38" fillId="0" borderId="0" xfId="5" applyFont="1">
      <alignment vertical="center"/>
    </xf>
    <xf numFmtId="0" fontId="6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3" fontId="48" fillId="0" borderId="8" xfId="15" applyNumberFormat="1" applyFont="1" applyBorder="1" applyAlignment="1">
      <alignment horizontal="left" vertical="center" wrapText="1"/>
    </xf>
    <xf numFmtId="3" fontId="48" fillId="8" borderId="8" xfId="0" applyNumberFormat="1" applyFont="1" applyFill="1" applyBorder="1" applyAlignment="1">
      <alignment horizontal="right" vertical="center"/>
    </xf>
    <xf numFmtId="3" fontId="48" fillId="0" borderId="8" xfId="15" applyNumberFormat="1" applyFont="1" applyBorder="1" applyAlignment="1">
      <alignment horizontal="right" vertical="center"/>
    </xf>
    <xf numFmtId="3" fontId="48" fillId="0" borderId="0" xfId="15" applyNumberFormat="1" applyFont="1" applyAlignment="1">
      <alignment horizontal="left"/>
    </xf>
    <xf numFmtId="0" fontId="73" fillId="0" borderId="0" xfId="0" applyFont="1"/>
    <xf numFmtId="0" fontId="50" fillId="0" borderId="0" xfId="0" applyFont="1"/>
    <xf numFmtId="3" fontId="48" fillId="2" borderId="8" xfId="0" applyNumberFormat="1" applyFont="1" applyFill="1" applyBorder="1" applyAlignment="1">
      <alignment horizontal="right" vertical="center"/>
    </xf>
    <xf numFmtId="0" fontId="74" fillId="0" borderId="0" xfId="0" applyFont="1" applyAlignment="1">
      <alignment horizontal="center" vertical="center"/>
    </xf>
    <xf numFmtId="165" fontId="48" fillId="0" borderId="8" xfId="0" applyNumberFormat="1" applyFont="1" applyBorder="1" applyAlignment="1">
      <alignment vertical="center"/>
    </xf>
    <xf numFmtId="3" fontId="49" fillId="0" borderId="8" xfId="15" applyNumberFormat="1" applyFont="1" applyBorder="1" applyAlignment="1">
      <alignment horizontal="right" vertical="center" wrapText="1"/>
    </xf>
    <xf numFmtId="0" fontId="75" fillId="0" borderId="0" xfId="0" applyFont="1"/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165" fontId="48" fillId="0" borderId="8" xfId="0" applyNumberFormat="1" applyFont="1" applyBorder="1" applyAlignment="1">
      <alignment horizontal="left" vertical="center" wrapText="1"/>
    </xf>
    <xf numFmtId="165" fontId="49" fillId="0" borderId="8" xfId="0" applyNumberFormat="1" applyFont="1" applyBorder="1" applyAlignment="1">
      <alignment horizontal="left" vertical="center" wrapText="1"/>
    </xf>
    <xf numFmtId="3" fontId="49" fillId="8" borderId="8" xfId="0" applyNumberFormat="1" applyFont="1" applyFill="1" applyBorder="1" applyAlignment="1">
      <alignment horizontal="right" vertical="center"/>
    </xf>
    <xf numFmtId="3" fontId="49" fillId="0" borderId="10" xfId="15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left" vertical="top" wrapText="1"/>
    </xf>
    <xf numFmtId="0" fontId="43" fillId="0" borderId="8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2" fillId="0" borderId="10" xfId="14" applyFont="1" applyBorder="1" applyAlignment="1">
      <alignment horizontal="right" vertical="center"/>
    </xf>
    <xf numFmtId="0" fontId="42" fillId="0" borderId="10" xfId="14" applyFont="1" applyBorder="1" applyAlignment="1">
      <alignment vertical="center" wrapText="1"/>
    </xf>
    <xf numFmtId="0" fontId="81" fillId="0" borderId="0" xfId="0" applyFont="1" applyAlignment="1">
      <alignment vertical="center"/>
    </xf>
    <xf numFmtId="0" fontId="61" fillId="0" borderId="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0" fontId="63" fillId="0" borderId="0" xfId="0" applyFont="1" applyBorder="1" applyAlignment="1">
      <alignment vertical="center" wrapText="1"/>
    </xf>
    <xf numFmtId="3" fontId="48" fillId="0" borderId="11" xfId="15" applyNumberFormat="1" applyFont="1" applyBorder="1" applyAlignment="1">
      <alignment vertical="center" wrapText="1"/>
    </xf>
    <xf numFmtId="3" fontId="48" fillId="0" borderId="11" xfId="0" applyNumberFormat="1" applyFont="1" applyBorder="1" applyAlignment="1">
      <alignment horizontal="right" vertical="center"/>
    </xf>
    <xf numFmtId="3" fontId="48" fillId="0" borderId="10" xfId="15" applyNumberFormat="1" applyFont="1" applyBorder="1" applyAlignment="1">
      <alignment wrapText="1"/>
    </xf>
    <xf numFmtId="0" fontId="56" fillId="0" borderId="0" xfId="0" applyFont="1" applyBorder="1" applyAlignment="1">
      <alignment horizontal="left" wrapText="1"/>
    </xf>
    <xf numFmtId="3" fontId="48" fillId="0" borderId="11" xfId="15" applyNumberFormat="1" applyFont="1" applyBorder="1" applyAlignment="1">
      <alignment horizontal="right" vertical="center" wrapText="1"/>
    </xf>
    <xf numFmtId="3" fontId="48" fillId="0" borderId="11" xfId="15" applyNumberFormat="1" applyFont="1" applyBorder="1" applyAlignment="1">
      <alignment vertical="center"/>
    </xf>
    <xf numFmtId="3" fontId="48" fillId="0" borderId="10" xfId="15" applyNumberFormat="1" applyFont="1" applyBorder="1" applyAlignment="1">
      <alignment vertical="center"/>
    </xf>
    <xf numFmtId="3" fontId="48" fillId="0" borderId="10" xfId="15" applyNumberFormat="1" applyFont="1" applyBorder="1" applyAlignment="1">
      <alignment horizontal="right" vertical="center" wrapText="1"/>
    </xf>
    <xf numFmtId="3" fontId="48" fillId="0" borderId="10" xfId="15" applyNumberFormat="1" applyFont="1" applyBorder="1" applyAlignment="1">
      <alignment vertical="center" wrapText="1"/>
    </xf>
    <xf numFmtId="3" fontId="48" fillId="0" borderId="11" xfId="15" applyNumberFormat="1" applyFont="1" applyBorder="1" applyAlignment="1">
      <alignment horizontal="left" vertical="center" wrapText="1"/>
    </xf>
    <xf numFmtId="3" fontId="48" fillId="8" borderId="11" xfId="0" applyNumberFormat="1" applyFont="1" applyFill="1" applyBorder="1" applyAlignment="1">
      <alignment horizontal="right" vertical="center"/>
    </xf>
    <xf numFmtId="3" fontId="48" fillId="0" borderId="11" xfId="15" applyNumberFormat="1" applyFont="1" applyBorder="1" applyAlignment="1">
      <alignment horizontal="right" vertical="center"/>
    </xf>
    <xf numFmtId="3" fontId="48" fillId="0" borderId="10" xfId="15" applyNumberFormat="1" applyFont="1" applyBorder="1" applyAlignment="1">
      <alignment horizontal="left" vertical="center" wrapText="1"/>
    </xf>
    <xf numFmtId="3" fontId="48" fillId="8" borderId="10" xfId="0" applyNumberFormat="1" applyFont="1" applyFill="1" applyBorder="1" applyAlignment="1">
      <alignment horizontal="right" vertical="center"/>
    </xf>
    <xf numFmtId="3" fontId="48" fillId="0" borderId="10" xfId="15" applyNumberFormat="1" applyFont="1" applyBorder="1" applyAlignment="1">
      <alignment horizontal="right" vertical="center"/>
    </xf>
    <xf numFmtId="165" fontId="48" fillId="0" borderId="10" xfId="0" applyNumberFormat="1" applyFont="1" applyBorder="1" applyAlignment="1">
      <alignment vertical="center"/>
    </xf>
    <xf numFmtId="165" fontId="49" fillId="0" borderId="10" xfId="0" applyNumberFormat="1" applyFont="1" applyBorder="1" applyAlignment="1">
      <alignment horizontal="left" vertical="center" wrapText="1"/>
    </xf>
    <xf numFmtId="3" fontId="49" fillId="8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81" fillId="0" borderId="0" xfId="0" applyFont="1"/>
    <xf numFmtId="0" fontId="27" fillId="0" borderId="0" xfId="0" applyFont="1"/>
    <xf numFmtId="0" fontId="0" fillId="0" borderId="0" xfId="0"/>
    <xf numFmtId="0" fontId="14" fillId="0" borderId="0" xfId="0" applyFont="1"/>
    <xf numFmtId="0" fontId="27" fillId="0" borderId="0" xfId="0" applyFont="1"/>
    <xf numFmtId="0" fontId="85" fillId="0" borderId="0" xfId="0" applyFont="1" applyAlignment="1">
      <alignment vertical="center"/>
    </xf>
    <xf numFmtId="3" fontId="84" fillId="0" borderId="18" xfId="15" applyNumberFormat="1" applyFont="1" applyBorder="1" applyAlignment="1">
      <alignment horizontal="right" vertical="center" wrapText="1"/>
    </xf>
    <xf numFmtId="165" fontId="48" fillId="0" borderId="18" xfId="0" applyNumberFormat="1" applyFont="1" applyBorder="1" applyAlignment="1">
      <alignment vertical="center"/>
    </xf>
    <xf numFmtId="3" fontId="48" fillId="0" borderId="18" xfId="15" applyNumberFormat="1" applyFont="1" applyBorder="1" applyAlignment="1">
      <alignment horizontal="right" vertical="center" wrapText="1"/>
    </xf>
    <xf numFmtId="3" fontId="48" fillId="0" borderId="18" xfId="0" applyNumberFormat="1" applyFont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0" fontId="87" fillId="0" borderId="0" xfId="0" applyFont="1" applyAlignment="1">
      <alignment horizontal="left" vertical="center"/>
    </xf>
    <xf numFmtId="0" fontId="87" fillId="0" borderId="0" xfId="0" applyFont="1"/>
    <xf numFmtId="3" fontId="48" fillId="0" borderId="15" xfId="15" applyNumberFormat="1" applyFont="1" applyBorder="1" applyAlignment="1">
      <alignment horizontal="right" vertical="center" wrapText="1"/>
    </xf>
    <xf numFmtId="165" fontId="48" fillId="0" borderId="15" xfId="0" applyNumberFormat="1" applyFont="1" applyBorder="1" applyAlignment="1">
      <alignment vertical="center"/>
    </xf>
    <xf numFmtId="3" fontId="84" fillId="0" borderId="15" xfId="15" applyNumberFormat="1" applyFont="1" applyBorder="1" applyAlignment="1">
      <alignment horizontal="right" vertical="center" wrapText="1"/>
    </xf>
    <xf numFmtId="0" fontId="15" fillId="6" borderId="0" xfId="3" applyFont="1" applyFill="1" applyAlignment="1">
      <alignment horizontal="center" vertical="center" wrapText="1"/>
    </xf>
    <xf numFmtId="3" fontId="48" fillId="0" borderId="15" xfId="15" applyNumberFormat="1" applyFont="1" applyBorder="1" applyAlignment="1">
      <alignment horizontal="left" vertical="center" wrapText="1"/>
    </xf>
    <xf numFmtId="3" fontId="48" fillId="0" borderId="18" xfId="15" applyNumberFormat="1" applyFont="1" applyBorder="1" applyAlignment="1">
      <alignment horizontal="left" vertical="center" wrapText="1"/>
    </xf>
    <xf numFmtId="0" fontId="89" fillId="0" borderId="0" xfId="0" applyFont="1"/>
    <xf numFmtId="0" fontId="86" fillId="0" borderId="0" xfId="0" applyFont="1" applyAlignment="1">
      <alignment horizontal="right"/>
    </xf>
    <xf numFmtId="0" fontId="90" fillId="0" borderId="0" xfId="0" applyFont="1"/>
    <xf numFmtId="0" fontId="10" fillId="0" borderId="0" xfId="0" applyFont="1"/>
    <xf numFmtId="0" fontId="27" fillId="0" borderId="0" xfId="0" applyFont="1" applyAlignment="1">
      <alignment horizontal="left" wrapText="1"/>
    </xf>
    <xf numFmtId="0" fontId="90" fillId="0" borderId="0" xfId="0" applyFont="1" applyAlignment="1">
      <alignment horizontal="left" wrapText="1"/>
    </xf>
    <xf numFmtId="0" fontId="89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91" fillId="0" borderId="0" xfId="10" applyFont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/>
    </xf>
    <xf numFmtId="0" fontId="18" fillId="0" borderId="0" xfId="5">
      <alignment vertical="center"/>
    </xf>
    <xf numFmtId="0" fontId="92" fillId="0" borderId="0" xfId="2" applyFont="1" applyFill="1" applyBorder="1" applyAlignment="1">
      <alignment vertical="center"/>
    </xf>
    <xf numFmtId="0" fontId="27" fillId="0" borderId="0" xfId="3" applyFont="1">
      <alignment vertical="center"/>
    </xf>
    <xf numFmtId="0" fontId="93" fillId="0" borderId="0" xfId="4" applyFont="1" applyAlignment="1">
      <alignment horizontal="left" vertical="center"/>
    </xf>
    <xf numFmtId="0" fontId="76" fillId="0" borderId="0" xfId="5" applyFont="1">
      <alignment vertical="center"/>
    </xf>
    <xf numFmtId="0" fontId="93" fillId="0" borderId="0" xfId="4" applyFont="1" applyAlignment="1">
      <alignment vertical="center"/>
    </xf>
    <xf numFmtId="0" fontId="88" fillId="0" borderId="0" xfId="4" applyFont="1" applyAlignment="1">
      <alignment vertical="center"/>
    </xf>
    <xf numFmtId="0" fontId="27" fillId="0" borderId="0" xfId="5" applyFont="1">
      <alignment vertical="center"/>
    </xf>
    <xf numFmtId="3" fontId="48" fillId="0" borderId="18" xfId="15" applyNumberFormat="1" applyFont="1" applyBorder="1" applyAlignment="1">
      <alignment horizontal="right" vertical="center"/>
    </xf>
    <xf numFmtId="3" fontId="48" fillId="8" borderId="18" xfId="15" applyNumberFormat="1" applyFont="1" applyFill="1" applyBorder="1" applyAlignment="1">
      <alignment horizontal="right" vertical="center"/>
    </xf>
    <xf numFmtId="3" fontId="48" fillId="0" borderId="15" xfId="15" applyNumberFormat="1" applyFont="1" applyBorder="1" applyAlignment="1">
      <alignment horizontal="right" vertical="center"/>
    </xf>
    <xf numFmtId="3" fontId="48" fillId="8" borderId="15" xfId="15" applyNumberFormat="1" applyFont="1" applyFill="1" applyBorder="1" applyAlignment="1">
      <alignment horizontal="right" vertical="center"/>
    </xf>
    <xf numFmtId="3" fontId="28" fillId="0" borderId="0" xfId="6" applyFont="1" applyFill="1" applyBorder="1" applyAlignment="1">
      <alignment horizontal="center" vertical="center"/>
      <protection locked="0"/>
    </xf>
    <xf numFmtId="3" fontId="37" fillId="0" borderId="0" xfId="6" applyFont="1" applyFill="1" applyBorder="1" applyAlignment="1">
      <alignment horizontal="center" vertical="center"/>
      <protection locked="0"/>
    </xf>
    <xf numFmtId="0" fontId="38" fillId="0" borderId="0" xfId="4" applyFont="1" applyAlignment="1">
      <alignment horizontal="left" vertical="center" indent="1"/>
    </xf>
    <xf numFmtId="0" fontId="27" fillId="0" borderId="0" xfId="3" quotePrefix="1" applyFont="1" applyAlignment="1">
      <alignment horizontal="right" vertical="center"/>
    </xf>
    <xf numFmtId="0" fontId="27" fillId="0" borderId="0" xfId="3" applyFont="1" applyAlignment="1">
      <alignment horizontal="left" vertical="center" wrapText="1" indent="1"/>
    </xf>
    <xf numFmtId="0" fontId="27" fillId="0" borderId="0" xfId="5" applyFont="1" applyAlignment="1">
      <alignment horizontal="left" vertical="center" wrapText="1" indent="1"/>
    </xf>
    <xf numFmtId="0" fontId="19" fillId="0" borderId="0" xfId="3" quotePrefix="1" applyFont="1" applyBorder="1" applyAlignment="1">
      <alignment horizontal="center" vertical="center"/>
    </xf>
    <xf numFmtId="0" fontId="76" fillId="0" borderId="0" xfId="3" applyFont="1">
      <alignment vertical="center"/>
    </xf>
    <xf numFmtId="0" fontId="93" fillId="0" borderId="0" xfId="4" applyFont="1" applyAlignment="1">
      <alignment vertical="center" wrapText="1"/>
    </xf>
    <xf numFmtId="0" fontId="55" fillId="0" borderId="0" xfId="0" applyFont="1"/>
    <xf numFmtId="3" fontId="48" fillId="0" borderId="13" xfId="0" applyNumberFormat="1" applyFont="1" applyBorder="1" applyAlignment="1">
      <alignment horizontal="right" vertical="center"/>
    </xf>
    <xf numFmtId="3" fontId="48" fillId="0" borderId="14" xfId="0" applyNumberFormat="1" applyFont="1" applyBorder="1" applyAlignment="1">
      <alignment horizontal="right" vertical="center"/>
    </xf>
    <xf numFmtId="0" fontId="9" fillId="0" borderId="0" xfId="0" applyFont="1"/>
    <xf numFmtId="0" fontId="42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/>
    </xf>
    <xf numFmtId="3" fontId="48" fillId="7" borderId="14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 wrapText="1"/>
    </xf>
    <xf numFmtId="3" fontId="48" fillId="7" borderId="17" xfId="0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right"/>
    </xf>
    <xf numFmtId="0" fontId="97" fillId="0" borderId="21" xfId="0" applyFont="1" applyBorder="1" applyAlignment="1">
      <alignment horizontal="right" vertical="center"/>
    </xf>
    <xf numFmtId="0" fontId="97" fillId="0" borderId="21" xfId="0" applyFont="1" applyBorder="1" applyAlignment="1">
      <alignment horizontal="left" vertical="center"/>
    </xf>
    <xf numFmtId="3" fontId="97" fillId="0" borderId="21" xfId="0" applyNumberFormat="1" applyFont="1" applyBorder="1" applyAlignment="1">
      <alignment horizontal="right" vertical="center"/>
    </xf>
    <xf numFmtId="3" fontId="97" fillId="0" borderId="0" xfId="0" applyNumberFormat="1" applyFont="1" applyBorder="1" applyAlignment="1">
      <alignment horizontal="center"/>
    </xf>
    <xf numFmtId="0" fontId="98" fillId="0" borderId="0" xfId="0" applyFont="1"/>
    <xf numFmtId="0" fontId="97" fillId="0" borderId="0" xfId="0" applyFont="1" applyAlignment="1">
      <alignment horizontal="justify" vertical="center" wrapText="1"/>
    </xf>
    <xf numFmtId="3" fontId="39" fillId="0" borderId="20" xfId="0" applyNumberFormat="1" applyFont="1" applyBorder="1" applyAlignment="1">
      <alignment horizontal="center" vertical="center" wrapText="1"/>
    </xf>
    <xf numFmtId="0" fontId="97" fillId="0" borderId="21" xfId="0" applyFont="1" applyBorder="1" applyAlignment="1">
      <alignment vertical="center"/>
    </xf>
    <xf numFmtId="0" fontId="100" fillId="0" borderId="0" xfId="0" applyFont="1" applyAlignment="1">
      <alignment vertical="center" wrapText="1"/>
    </xf>
    <xf numFmtId="0" fontId="97" fillId="0" borderId="21" xfId="0" applyFont="1" applyBorder="1"/>
    <xf numFmtId="0" fontId="97" fillId="0" borderId="21" xfId="0" applyFont="1" applyBorder="1" applyAlignment="1">
      <alignment horizontal="left"/>
    </xf>
    <xf numFmtId="3" fontId="97" fillId="0" borderId="21" xfId="0" applyNumberFormat="1" applyFont="1" applyBorder="1" applyAlignment="1">
      <alignment horizontal="right"/>
    </xf>
    <xf numFmtId="0" fontId="97" fillId="0" borderId="8" xfId="14" applyFont="1" applyBorder="1" applyAlignment="1">
      <alignment wrapText="1"/>
    </xf>
    <xf numFmtId="0" fontId="97" fillId="0" borderId="8" xfId="14" applyFont="1" applyBorder="1" applyAlignment="1">
      <alignment horizontal="center" vertical="center"/>
    </xf>
    <xf numFmtId="0" fontId="97" fillId="0" borderId="8" xfId="14" applyFont="1" applyBorder="1" applyAlignment="1">
      <alignment vertical="center" wrapText="1"/>
    </xf>
    <xf numFmtId="14" fontId="97" fillId="0" borderId="22" xfId="14" applyNumberFormat="1" applyFont="1" applyBorder="1" applyAlignment="1">
      <alignment horizontal="right" vertical="center"/>
    </xf>
    <xf numFmtId="14" fontId="97" fillId="0" borderId="22" xfId="14" applyNumberFormat="1" applyFont="1" applyBorder="1" applyAlignment="1">
      <alignment horizontal="left" vertical="center"/>
    </xf>
    <xf numFmtId="0" fontId="97" fillId="0" borderId="19" xfId="14" applyFont="1" applyBorder="1" applyAlignment="1">
      <alignment horizontal="center" vertical="center"/>
    </xf>
    <xf numFmtId="0" fontId="97" fillId="0" borderId="19" xfId="14" applyFont="1" applyBorder="1" applyAlignment="1">
      <alignment vertical="center" wrapText="1"/>
    </xf>
    <xf numFmtId="0" fontId="97" fillId="0" borderId="8" xfId="14" applyFont="1" applyBorder="1" applyAlignment="1">
      <alignment horizontal="right" vertical="center"/>
    </xf>
    <xf numFmtId="0" fontId="101" fillId="0" borderId="0" xfId="0" applyFont="1" applyAlignment="1">
      <alignment vertical="center" wrapText="1"/>
    </xf>
    <xf numFmtId="0" fontId="101" fillId="0" borderId="0" xfId="0" applyFont="1" applyBorder="1" applyAlignment="1">
      <alignment vertical="center" wrapText="1"/>
    </xf>
    <xf numFmtId="0" fontId="97" fillId="0" borderId="19" xfId="0" applyFont="1" applyBorder="1" applyAlignment="1">
      <alignment horizontal="right" vertical="center"/>
    </xf>
    <xf numFmtId="0" fontId="97" fillId="0" borderId="19" xfId="0" applyFont="1" applyBorder="1" applyAlignment="1">
      <alignment horizontal="left" vertical="center"/>
    </xf>
    <xf numFmtId="3" fontId="97" fillId="0" borderId="19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0" fontId="98" fillId="0" borderId="20" xfId="0" applyFont="1" applyBorder="1"/>
    <xf numFmtId="0" fontId="49" fillId="0" borderId="19" xfId="0" applyFont="1" applyBorder="1" applyAlignment="1">
      <alignment horizontal="right" vertical="center"/>
    </xf>
    <xf numFmtId="0" fontId="49" fillId="0" borderId="19" xfId="0" applyFont="1" applyBorder="1" applyAlignment="1">
      <alignment horizontal="left" vertical="center"/>
    </xf>
    <xf numFmtId="3" fontId="49" fillId="0" borderId="19" xfId="0" applyNumberFormat="1" applyFont="1" applyBorder="1" applyAlignment="1">
      <alignment horizontal="right" vertical="center"/>
    </xf>
    <xf numFmtId="3" fontId="65" fillId="8" borderId="19" xfId="0" applyNumberFormat="1" applyFont="1" applyFill="1" applyBorder="1" applyAlignment="1">
      <alignment horizontal="right" vertical="center"/>
    </xf>
    <xf numFmtId="0" fontId="102" fillId="0" borderId="22" xfId="0" applyFont="1" applyBorder="1" applyAlignment="1">
      <alignment horizontal="center"/>
    </xf>
    <xf numFmtId="0" fontId="101" fillId="0" borderId="0" xfId="0" applyFont="1"/>
    <xf numFmtId="0" fontId="43" fillId="0" borderId="19" xfId="0" applyFont="1" applyBorder="1" applyAlignment="1">
      <alignment horizontal="right" vertical="center" wrapText="1"/>
    </xf>
    <xf numFmtId="0" fontId="43" fillId="0" borderId="19" xfId="0" applyFont="1" applyBorder="1" applyAlignment="1">
      <alignment vertical="center" wrapText="1"/>
    </xf>
    <xf numFmtId="3" fontId="43" fillId="0" borderId="19" xfId="0" applyNumberFormat="1" applyFont="1" applyBorder="1" applyAlignment="1">
      <alignment horizontal="right" vertical="center" wrapText="1"/>
    </xf>
    <xf numFmtId="0" fontId="97" fillId="0" borderId="19" xfId="0" applyFont="1" applyBorder="1" applyAlignment="1">
      <alignment vertical="center"/>
    </xf>
    <xf numFmtId="0" fontId="103" fillId="0" borderId="0" xfId="0" applyFont="1" applyAlignment="1">
      <alignment horizontal="left" vertical="center" wrapText="1"/>
    </xf>
    <xf numFmtId="0" fontId="98" fillId="0" borderId="0" xfId="0" applyFont="1" applyAlignment="1">
      <alignment vertical="center"/>
    </xf>
    <xf numFmtId="0" fontId="104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vertical="center" wrapText="1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horizontal="right"/>
    </xf>
    <xf numFmtId="0" fontId="104" fillId="6" borderId="0" xfId="0" applyFont="1" applyFill="1" applyAlignment="1">
      <alignment vertical="center" wrapText="1"/>
    </xf>
    <xf numFmtId="0" fontId="104" fillId="0" borderId="0" xfId="0" applyFont="1" applyAlignment="1">
      <alignment vertical="center"/>
    </xf>
    <xf numFmtId="0" fontId="104" fillId="6" borderId="0" xfId="0" applyFont="1" applyFill="1" applyBorder="1" applyAlignment="1">
      <alignment vertical="center" wrapText="1"/>
    </xf>
    <xf numFmtId="0" fontId="97" fillId="0" borderId="0" xfId="0" applyFont="1" applyBorder="1" applyAlignment="1">
      <alignment vertical="center"/>
    </xf>
    <xf numFmtId="0" fontId="104" fillId="6" borderId="0" xfId="0" applyFont="1" applyFill="1" applyBorder="1" applyAlignment="1">
      <alignment vertical="top" wrapText="1"/>
    </xf>
    <xf numFmtId="3" fontId="97" fillId="0" borderId="19" xfId="0" applyNumberFormat="1" applyFont="1" applyBorder="1" applyAlignment="1">
      <alignment horizontal="left" vertical="center"/>
    </xf>
    <xf numFmtId="0" fontId="101" fillId="0" borderId="0" xfId="0" applyFont="1" applyBorder="1"/>
    <xf numFmtId="0" fontId="98" fillId="0" borderId="0" xfId="0" applyFont="1" applyAlignment="1">
      <alignment vertical="center" wrapText="1"/>
    </xf>
    <xf numFmtId="3" fontId="97" fillId="0" borderId="21" xfId="15" applyNumberFormat="1" applyFont="1" applyBorder="1" applyAlignment="1">
      <alignment vertical="center" wrapText="1"/>
    </xf>
    <xf numFmtId="0" fontId="98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vertical="center" wrapText="1"/>
    </xf>
    <xf numFmtId="9" fontId="97" fillId="0" borderId="0" xfId="1" applyFont="1" applyBorder="1" applyAlignment="1">
      <alignment horizontal="center" vertical="center"/>
    </xf>
    <xf numFmtId="3" fontId="97" fillId="0" borderId="21" xfId="15" applyNumberFormat="1" applyFont="1" applyBorder="1" applyAlignment="1">
      <alignment horizontal="right" vertical="center" wrapText="1"/>
    </xf>
    <xf numFmtId="3" fontId="97" fillId="0" borderId="21" xfId="15" applyNumberFormat="1" applyFont="1" applyBorder="1" applyAlignment="1">
      <alignment vertical="center"/>
    </xf>
    <xf numFmtId="0" fontId="97" fillId="0" borderId="21" xfId="0" applyFont="1" applyBorder="1" applyAlignment="1">
      <alignment horizontal="right" vertical="center" wrapText="1"/>
    </xf>
    <xf numFmtId="3" fontId="97" fillId="8" borderId="21" xfId="0" applyNumberFormat="1" applyFont="1" applyFill="1" applyBorder="1" applyAlignment="1">
      <alignment horizontal="right" vertical="center"/>
    </xf>
    <xf numFmtId="0" fontId="97" fillId="0" borderId="0" xfId="0" applyFont="1" applyAlignment="1">
      <alignment horizontal="center" vertical="center" wrapText="1"/>
    </xf>
    <xf numFmtId="9" fontId="97" fillId="0" borderId="21" xfId="1" applyFont="1" applyBorder="1" applyAlignment="1">
      <alignment horizontal="center" vertical="center"/>
    </xf>
    <xf numFmtId="3" fontId="97" fillId="0" borderId="21" xfId="15" applyNumberFormat="1" applyFont="1" applyBorder="1" applyAlignment="1">
      <alignment horizontal="right" vertical="center"/>
    </xf>
    <xf numFmtId="0" fontId="106" fillId="0" borderId="0" xfId="0" applyFont="1" applyAlignment="1">
      <alignment vertical="center" wrapText="1"/>
    </xf>
    <xf numFmtId="0" fontId="98" fillId="0" borderId="0" xfId="0" applyFont="1" applyBorder="1" applyAlignment="1">
      <alignment vertical="center"/>
    </xf>
    <xf numFmtId="0" fontId="97" fillId="0" borderId="0" xfId="0" applyFont="1" applyBorder="1" applyAlignment="1">
      <alignment horizontal="right" vertical="center" wrapText="1"/>
    </xf>
    <xf numFmtId="3" fontId="48" fillId="0" borderId="26" xfId="15" applyNumberFormat="1" applyFont="1" applyBorder="1" applyAlignment="1">
      <alignment horizontal="right" vertical="center" wrapText="1"/>
    </xf>
    <xf numFmtId="0" fontId="106" fillId="0" borderId="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wrapText="1"/>
    </xf>
    <xf numFmtId="0" fontId="43" fillId="0" borderId="22" xfId="0" applyFont="1" applyBorder="1"/>
    <xf numFmtId="0" fontId="87" fillId="0" borderId="0" xfId="0" applyFont="1" applyBorder="1"/>
    <xf numFmtId="3" fontId="48" fillId="0" borderId="29" xfId="15" applyNumberFormat="1" applyFont="1" applyBorder="1" applyAlignment="1">
      <alignment horizontal="right" vertical="center" wrapText="1"/>
    </xf>
    <xf numFmtId="165" fontId="48" fillId="0" borderId="29" xfId="0" applyNumberFormat="1" applyFont="1" applyBorder="1" applyAlignment="1">
      <alignment vertical="center"/>
    </xf>
    <xf numFmtId="3" fontId="48" fillId="0" borderId="29" xfId="0" applyNumberFormat="1" applyFont="1" applyBorder="1" applyAlignment="1">
      <alignment horizontal="right" vertical="center"/>
    </xf>
    <xf numFmtId="0" fontId="27" fillId="0" borderId="0" xfId="0" applyFont="1" applyBorder="1"/>
    <xf numFmtId="3" fontId="48" fillId="0" borderId="30" xfId="15" applyNumberFormat="1" applyFont="1" applyBorder="1" applyAlignment="1">
      <alignment horizontal="right" vertical="center" wrapText="1"/>
    </xf>
    <xf numFmtId="3" fontId="48" fillId="0" borderId="30" xfId="15" applyNumberFormat="1" applyFont="1" applyBorder="1" applyAlignment="1">
      <alignment horizontal="left" vertical="center" wrapText="1"/>
    </xf>
    <xf numFmtId="3" fontId="48" fillId="0" borderId="31" xfId="15" applyNumberFormat="1" applyFont="1" applyBorder="1" applyAlignment="1">
      <alignment horizontal="right" vertical="center" wrapText="1"/>
    </xf>
    <xf numFmtId="3" fontId="48" fillId="0" borderId="31" xfId="15" applyNumberFormat="1" applyFont="1" applyBorder="1" applyAlignment="1">
      <alignment horizontal="left" vertical="center" wrapText="1"/>
    </xf>
    <xf numFmtId="3" fontId="48" fillId="0" borderId="21" xfId="15" applyNumberFormat="1" applyFont="1" applyBorder="1" applyAlignment="1">
      <alignment horizontal="right" vertical="center" wrapText="1"/>
    </xf>
    <xf numFmtId="165" fontId="48" fillId="0" borderId="21" xfId="0" applyNumberFormat="1" applyFont="1" applyBorder="1" applyAlignment="1">
      <alignment vertical="center"/>
    </xf>
    <xf numFmtId="0" fontId="102" fillId="0" borderId="0" xfId="0" applyFont="1" applyBorder="1" applyAlignment="1">
      <alignment horizontal="right"/>
    </xf>
    <xf numFmtId="0" fontId="98" fillId="0" borderId="0" xfId="0" applyFont="1" applyBorder="1"/>
    <xf numFmtId="0" fontId="98" fillId="0" borderId="0" xfId="0" applyFont="1" applyBorder="1" applyAlignment="1">
      <alignment horizontal="left" wrapText="1"/>
    </xf>
    <xf numFmtId="0" fontId="108" fillId="0" borderId="0" xfId="0" applyFont="1" applyBorder="1" applyAlignment="1">
      <alignment horizontal="left" wrapText="1"/>
    </xf>
    <xf numFmtId="0" fontId="14" fillId="0" borderId="22" xfId="0" applyFont="1" applyBorder="1"/>
    <xf numFmtId="3" fontId="97" fillId="6" borderId="22" xfId="0" applyNumberFormat="1" applyFont="1" applyFill="1" applyBorder="1" applyAlignment="1">
      <alignment horizontal="center" vertical="center" wrapText="1"/>
    </xf>
    <xf numFmtId="3" fontId="84" fillId="0" borderId="31" xfId="15" applyNumberFormat="1" applyFont="1" applyBorder="1" applyAlignment="1">
      <alignment horizontal="right" vertical="center" wrapText="1"/>
    </xf>
    <xf numFmtId="3" fontId="48" fillId="0" borderId="29" xfId="15" applyNumberFormat="1" applyFont="1" applyBorder="1" applyAlignment="1">
      <alignment horizontal="left" vertical="center" wrapText="1"/>
    </xf>
    <xf numFmtId="0" fontId="94" fillId="0" borderId="0" xfId="4" applyFont="1" applyBorder="1" applyAlignment="1">
      <alignment horizontal="left" vertical="center"/>
    </xf>
    <xf numFmtId="0" fontId="82" fillId="0" borderId="0" xfId="5" applyFont="1" applyBorder="1">
      <alignment vertical="center"/>
    </xf>
    <xf numFmtId="0" fontId="97" fillId="6" borderId="12" xfId="0" applyFont="1" applyFill="1" applyBorder="1" applyAlignment="1">
      <alignment horizontal="center" vertical="center" wrapText="1"/>
    </xf>
    <xf numFmtId="3" fontId="56" fillId="6" borderId="22" xfId="0" applyNumberFormat="1" applyFont="1" applyFill="1" applyBorder="1" applyAlignment="1">
      <alignment horizontal="center" vertical="center" wrapText="1"/>
    </xf>
    <xf numFmtId="3" fontId="48" fillId="0" borderId="29" xfId="15" applyNumberFormat="1" applyFont="1" applyBorder="1" applyAlignment="1">
      <alignment horizontal="right" vertical="center"/>
    </xf>
    <xf numFmtId="3" fontId="48" fillId="8" borderId="29" xfId="15" applyNumberFormat="1" applyFont="1" applyFill="1" applyBorder="1" applyAlignment="1">
      <alignment horizontal="right" vertical="center"/>
    </xf>
    <xf numFmtId="0" fontId="93" fillId="0" borderId="22" xfId="4" applyFont="1" applyBorder="1" applyAlignment="1">
      <alignment horizontal="left" vertical="center"/>
    </xf>
    <xf numFmtId="0" fontId="27" fillId="0" borderId="22" xfId="5" applyFont="1" applyBorder="1">
      <alignment vertical="center"/>
    </xf>
    <xf numFmtId="0" fontId="27" fillId="0" borderId="36" xfId="5" applyFont="1" applyBorder="1" applyAlignment="1">
      <alignment horizontal="left" vertical="center" wrapText="1" indent="1"/>
    </xf>
    <xf numFmtId="0" fontId="68" fillId="0" borderId="0" xfId="0" applyFont="1" applyBorder="1" applyAlignment="1">
      <alignment horizontal="center"/>
    </xf>
    <xf numFmtId="0" fontId="27" fillId="0" borderId="0" xfId="5" applyFont="1" applyBorder="1">
      <alignment vertical="center"/>
    </xf>
    <xf numFmtId="0" fontId="27" fillId="0" borderId="0" xfId="5" applyFont="1" applyBorder="1" applyAlignment="1">
      <alignment horizontal="left" vertical="center" wrapText="1" indent="1"/>
    </xf>
    <xf numFmtId="0" fontId="48" fillId="0" borderId="0" xfId="0" applyFont="1" applyBorder="1" applyAlignment="1">
      <alignment vertical="center" wrapText="1"/>
    </xf>
    <xf numFmtId="10" fontId="48" fillId="0" borderId="8" xfId="0" applyNumberFormat="1" applyFont="1" applyBorder="1" applyAlignment="1">
      <alignment horizontal="right" vertical="center"/>
    </xf>
    <xf numFmtId="10" fontId="48" fillId="0" borderId="10" xfId="0" applyNumberFormat="1" applyFont="1" applyBorder="1" applyAlignment="1">
      <alignment horizontal="right" vertical="center"/>
    </xf>
    <xf numFmtId="3" fontId="97" fillId="7" borderId="21" xfId="0" applyNumberFormat="1" applyFont="1" applyFill="1" applyBorder="1" applyAlignment="1">
      <alignment horizontal="right" vertical="center"/>
    </xf>
    <xf numFmtId="3" fontId="42" fillId="2" borderId="8" xfId="15" applyNumberFormat="1" applyFont="1" applyFill="1" applyBorder="1" applyAlignment="1">
      <alignment horizontal="right"/>
    </xf>
    <xf numFmtId="3" fontId="42" fillId="0" borderId="8" xfId="15" applyNumberFormat="1" applyFont="1" applyBorder="1" applyAlignment="1">
      <alignment horizontal="right"/>
    </xf>
    <xf numFmtId="3" fontId="59" fillId="0" borderId="8" xfId="15" applyNumberFormat="1" applyFont="1" applyBorder="1" applyAlignment="1">
      <alignment horizontal="right"/>
    </xf>
    <xf numFmtId="3" fontId="60" fillId="2" borderId="8" xfId="15" applyNumberFormat="1" applyFont="1" applyFill="1" applyBorder="1" applyAlignment="1">
      <alignment horizontal="right"/>
    </xf>
    <xf numFmtId="3" fontId="60" fillId="0" borderId="8" xfId="15" applyNumberFormat="1" applyFont="1" applyBorder="1" applyAlignment="1">
      <alignment horizontal="right"/>
    </xf>
    <xf numFmtId="3" fontId="97" fillId="0" borderId="8" xfId="15" applyNumberFormat="1" applyFont="1" applyBorder="1" applyAlignment="1">
      <alignment horizontal="right"/>
    </xf>
    <xf numFmtId="3" fontId="59" fillId="0" borderId="8" xfId="15" applyNumberFormat="1" applyFont="1" applyBorder="1" applyAlignment="1">
      <alignment horizontal="right" vertical="center"/>
    </xf>
    <xf numFmtId="3" fontId="97" fillId="2" borderId="8" xfId="15" applyNumberFormat="1" applyFont="1" applyFill="1" applyBorder="1" applyAlignment="1">
      <alignment horizontal="right" vertical="center"/>
    </xf>
    <xf numFmtId="3" fontId="97" fillId="0" borderId="8" xfId="15" applyNumberFormat="1" applyFont="1" applyBorder="1" applyAlignment="1">
      <alignment horizontal="right" vertical="center"/>
    </xf>
    <xf numFmtId="3" fontId="97" fillId="2" borderId="19" xfId="14" applyNumberFormat="1" applyFont="1" applyFill="1" applyBorder="1" applyAlignment="1">
      <alignment horizontal="right" vertical="center"/>
    </xf>
    <xf numFmtId="3" fontId="42" fillId="8" borderId="10" xfId="15" applyNumberFormat="1" applyFont="1" applyFill="1" applyBorder="1" applyAlignment="1">
      <alignment horizontal="right" vertical="center"/>
    </xf>
    <xf numFmtId="3" fontId="42" fillId="0" borderId="10" xfId="14" applyNumberFormat="1" applyFont="1" applyBorder="1" applyAlignment="1">
      <alignment horizontal="right" vertical="center"/>
    </xf>
    <xf numFmtId="3" fontId="42" fillId="8" borderId="8" xfId="15" applyNumberFormat="1" applyFont="1" applyFill="1" applyBorder="1" applyAlignment="1">
      <alignment horizontal="right" vertical="center"/>
    </xf>
    <xf numFmtId="3" fontId="42" fillId="0" borderId="8" xfId="15" applyNumberFormat="1" applyFont="1" applyBorder="1" applyAlignment="1">
      <alignment horizontal="right" vertical="center"/>
    </xf>
    <xf numFmtId="3" fontId="42" fillId="0" borderId="8" xfId="14" applyNumberFormat="1" applyFont="1" applyBorder="1" applyAlignment="1">
      <alignment horizontal="right" vertical="center"/>
    </xf>
    <xf numFmtId="3" fontId="59" fillId="8" borderId="8" xfId="15" applyNumberFormat="1" applyFont="1" applyFill="1" applyBorder="1" applyAlignment="1">
      <alignment horizontal="right" vertical="center"/>
    </xf>
    <xf numFmtId="3" fontId="97" fillId="8" borderId="8" xfId="15" applyNumberFormat="1" applyFont="1" applyFill="1" applyBorder="1" applyAlignment="1">
      <alignment horizontal="right" vertical="center"/>
    </xf>
    <xf numFmtId="3" fontId="42" fillId="0" borderId="10" xfId="15" applyNumberFormat="1" applyFont="1" applyBorder="1" applyAlignment="1">
      <alignment horizontal="right" vertical="center"/>
    </xf>
    <xf numFmtId="10" fontId="48" fillId="0" borderId="11" xfId="0" applyNumberFormat="1" applyFont="1" applyBorder="1" applyAlignment="1">
      <alignment horizontal="right" vertical="center"/>
    </xf>
    <xf numFmtId="10" fontId="97" fillId="0" borderId="21" xfId="0" applyNumberFormat="1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/>
    </xf>
    <xf numFmtId="3" fontId="48" fillId="8" borderId="15" xfId="0" applyNumberFormat="1" applyFont="1" applyFill="1" applyBorder="1" applyAlignment="1">
      <alignment horizontal="right" vertical="center"/>
    </xf>
    <xf numFmtId="3" fontId="48" fillId="8" borderId="29" xfId="0" applyNumberFormat="1" applyFont="1" applyFill="1" applyBorder="1" applyAlignment="1">
      <alignment horizontal="right" vertical="center"/>
    </xf>
    <xf numFmtId="3" fontId="48" fillId="8" borderId="18" xfId="0" applyNumberFormat="1" applyFont="1" applyFill="1" applyBorder="1" applyAlignment="1">
      <alignment horizontal="right" vertical="center"/>
    </xf>
    <xf numFmtId="3" fontId="48" fillId="0" borderId="21" xfId="0" applyNumberFormat="1" applyFont="1" applyBorder="1" applyAlignment="1">
      <alignment horizontal="right" vertical="center"/>
    </xf>
    <xf numFmtId="0" fontId="11" fillId="0" borderId="0" xfId="0" applyFont="1"/>
    <xf numFmtId="0" fontId="45" fillId="6" borderId="0" xfId="0" applyFont="1" applyFill="1"/>
    <xf numFmtId="0" fontId="0" fillId="6" borderId="0" xfId="0" applyFill="1"/>
    <xf numFmtId="0" fontId="6" fillId="6" borderId="0" xfId="0" applyFont="1" applyFill="1" applyAlignment="1">
      <alignment vertical="top"/>
    </xf>
    <xf numFmtId="0" fontId="99" fillId="6" borderId="0" xfId="0" applyFont="1" applyFill="1" applyAlignment="1">
      <alignment vertical="center" wrapText="1"/>
    </xf>
    <xf numFmtId="0" fontId="100" fillId="6" borderId="0" xfId="0" applyFont="1" applyFill="1" applyAlignment="1">
      <alignment vertical="center" wrapText="1"/>
    </xf>
    <xf numFmtId="0" fontId="48" fillId="6" borderId="10" xfId="0" applyFont="1" applyFill="1" applyBorder="1" applyAlignment="1">
      <alignment horizontal="left" vertical="center" indent="1"/>
    </xf>
    <xf numFmtId="0" fontId="48" fillId="6" borderId="10" xfId="0" applyFont="1" applyFill="1" applyBorder="1" applyAlignment="1">
      <alignment horizontal="left" vertical="center" wrapText="1" indent="1"/>
    </xf>
    <xf numFmtId="3" fontId="48" fillId="6" borderId="10" xfId="0" applyNumberFormat="1" applyFont="1" applyFill="1" applyBorder="1" applyAlignment="1">
      <alignment horizontal="right" vertical="center"/>
    </xf>
    <xf numFmtId="0" fontId="48" fillId="6" borderId="0" xfId="0" applyFont="1" applyFill="1" applyBorder="1" applyAlignment="1">
      <alignment horizontal="left" vertical="center" indent="1"/>
    </xf>
    <xf numFmtId="0" fontId="48" fillId="6" borderId="0" xfId="0" applyFont="1" applyFill="1" applyBorder="1" applyAlignment="1">
      <alignment horizontal="left" vertical="center" wrapText="1" indent="1"/>
    </xf>
    <xf numFmtId="3" fontId="48" fillId="6" borderId="0" xfId="0" applyNumberFormat="1" applyFont="1" applyFill="1" applyBorder="1" applyAlignment="1">
      <alignment horizontal="right" vertical="center"/>
    </xf>
    <xf numFmtId="0" fontId="33" fillId="6" borderId="0" xfId="0" applyFont="1" applyFill="1"/>
    <xf numFmtId="0" fontId="27" fillId="6" borderId="0" xfId="0" applyFont="1" applyFill="1"/>
    <xf numFmtId="0" fontId="6" fillId="6" borderId="0" xfId="0" applyFont="1" applyFill="1"/>
    <xf numFmtId="3" fontId="97" fillId="6" borderId="0" xfId="0" applyNumberFormat="1" applyFont="1" applyFill="1" applyBorder="1" applyAlignment="1">
      <alignment horizontal="center"/>
    </xf>
    <xf numFmtId="0" fontId="98" fillId="0" borderId="0" xfId="0" applyFont="1" applyBorder="1"/>
    <xf numFmtId="3" fontId="97" fillId="0" borderId="0" xfId="0" applyNumberFormat="1" applyFont="1" applyBorder="1" applyAlignment="1">
      <alignment horizontal="center" vertical="center"/>
    </xf>
    <xf numFmtId="3" fontId="97" fillId="0" borderId="0" xfId="0" applyNumberFormat="1" applyFont="1" applyBorder="1" applyAlignment="1">
      <alignment horizontal="center" vertical="center" wrapText="1"/>
    </xf>
    <xf numFmtId="0" fontId="97" fillId="0" borderId="22" xfId="0" applyFont="1" applyBorder="1" applyAlignment="1">
      <alignment horizontal="left" wrapText="1"/>
    </xf>
    <xf numFmtId="0" fontId="98" fillId="0" borderId="22" xfId="0" applyFont="1" applyBorder="1"/>
    <xf numFmtId="0" fontId="48" fillId="0" borderId="11" xfId="0" applyFont="1" applyBorder="1" applyAlignment="1">
      <alignment horizontal="left" vertical="center" wrapText="1"/>
    </xf>
    <xf numFmtId="0" fontId="10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/>
    <xf numFmtId="0" fontId="101" fillId="0" borderId="0" xfId="0" applyFont="1" applyBorder="1" applyAlignment="1">
      <alignment vertical="center" wrapText="1"/>
    </xf>
    <xf numFmtId="0" fontId="97" fillId="0" borderId="21" xfId="0" applyFont="1" applyBorder="1" applyAlignment="1">
      <alignment horizontal="left" vertical="center" wrapText="1"/>
    </xf>
    <xf numFmtId="0" fontId="97" fillId="0" borderId="24" xfId="0" applyFont="1" applyBorder="1" applyAlignment="1">
      <alignment horizontal="center" vertical="center" wrapText="1"/>
    </xf>
    <xf numFmtId="0" fontId="81" fillId="0" borderId="22" xfId="0" applyFont="1" applyBorder="1"/>
    <xf numFmtId="165" fontId="48" fillId="0" borderId="15" xfId="0" applyNumberFormat="1" applyFont="1" applyBorder="1" applyAlignment="1">
      <alignment horizontal="right" vertical="center"/>
    </xf>
    <xf numFmtId="3" fontId="48" fillId="0" borderId="31" xfId="0" applyNumberFormat="1" applyFont="1" applyBorder="1" applyAlignment="1">
      <alignment horizontal="right" vertical="center"/>
    </xf>
    <xf numFmtId="3" fontId="48" fillId="0" borderId="30" xfId="15" applyNumberFormat="1" applyFont="1" applyBorder="1" applyAlignment="1">
      <alignment horizontal="right" vertical="center"/>
    </xf>
    <xf numFmtId="3" fontId="48" fillId="0" borderId="31" xfId="15" applyNumberFormat="1" applyFont="1" applyBorder="1" applyAlignment="1">
      <alignment horizontal="right" vertical="center"/>
    </xf>
    <xf numFmtId="3" fontId="48" fillId="8" borderId="30" xfId="15" applyNumberFormat="1" applyFont="1" applyFill="1" applyBorder="1" applyAlignment="1">
      <alignment horizontal="right" vertical="center"/>
    </xf>
    <xf numFmtId="0" fontId="79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3" fontId="39" fillId="0" borderId="22" xfId="0" applyNumberFormat="1" applyFont="1" applyBorder="1" applyAlignment="1">
      <alignment horizontal="center"/>
    </xf>
    <xf numFmtId="3" fontId="97" fillId="0" borderId="22" xfId="0" applyNumberFormat="1" applyFont="1" applyBorder="1" applyAlignment="1">
      <alignment horizontal="center"/>
    </xf>
    <xf numFmtId="3" fontId="97" fillId="0" borderId="21" xfId="0" applyNumberFormat="1" applyFont="1" applyBorder="1" applyAlignment="1">
      <alignment horizontal="center"/>
    </xf>
    <xf numFmtId="0" fontId="48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10" fontId="48" fillId="0" borderId="19" xfId="0" applyNumberFormat="1" applyFont="1" applyBorder="1" applyAlignment="1">
      <alignment horizontal="right" vertical="center"/>
    </xf>
    <xf numFmtId="0" fontId="48" fillId="0" borderId="19" xfId="0" applyFont="1" applyBorder="1" applyAlignment="1">
      <alignment horizontal="right" vertical="center"/>
    </xf>
    <xf numFmtId="3" fontId="97" fillId="0" borderId="22" xfId="0" applyNumberFormat="1" applyFont="1" applyBorder="1" applyAlignment="1">
      <alignment horizontal="left" vertical="center" wrapText="1"/>
    </xf>
    <xf numFmtId="3" fontId="109" fillId="0" borderId="22" xfId="0" applyNumberFormat="1" applyFont="1" applyBorder="1" applyAlignment="1">
      <alignment vertical="center" wrapText="1"/>
    </xf>
    <xf numFmtId="3" fontId="109" fillId="0" borderId="22" xfId="0" applyNumberFormat="1" applyFont="1" applyBorder="1" applyAlignment="1">
      <alignment horizontal="center" vertical="center" wrapText="1"/>
    </xf>
    <xf numFmtId="3" fontId="109" fillId="0" borderId="39" xfId="0" applyNumberFormat="1" applyFont="1" applyBorder="1" applyAlignment="1">
      <alignment horizontal="center" vertical="center" wrapText="1"/>
    </xf>
    <xf numFmtId="3" fontId="97" fillId="0" borderId="39" xfId="0" applyNumberFormat="1" applyFont="1" applyBorder="1" applyAlignment="1">
      <alignment horizontal="center" vertical="center" wrapText="1"/>
    </xf>
    <xf numFmtId="3" fontId="97" fillId="0" borderId="41" xfId="0" applyNumberFormat="1" applyFont="1" applyBorder="1" applyAlignment="1">
      <alignment vertical="center" wrapText="1"/>
    </xf>
    <xf numFmtId="3" fontId="97" fillId="7" borderId="42" xfId="0" applyNumberFormat="1" applyFont="1" applyFill="1" applyBorder="1" applyAlignment="1">
      <alignment horizontal="right" vertical="center"/>
    </xf>
    <xf numFmtId="3" fontId="97" fillId="7" borderId="43" xfId="0" applyNumberFormat="1" applyFont="1" applyFill="1" applyBorder="1" applyAlignment="1">
      <alignment horizontal="right" vertical="center"/>
    </xf>
    <xf numFmtId="3" fontId="97" fillId="0" borderId="43" xfId="0" applyNumberFormat="1" applyFont="1" applyBorder="1" applyAlignment="1">
      <alignment horizontal="right" vertical="center"/>
    </xf>
    <xf numFmtId="3" fontId="97" fillId="0" borderId="42" xfId="0" applyNumberFormat="1" applyFont="1" applyBorder="1" applyAlignment="1">
      <alignment horizontal="right" vertical="center"/>
    </xf>
    <xf numFmtId="3" fontId="48" fillId="0" borderId="46" xfId="0" applyNumberFormat="1" applyFont="1" applyBorder="1" applyAlignment="1">
      <alignment horizontal="right" vertical="center"/>
    </xf>
    <xf numFmtId="3" fontId="48" fillId="7" borderId="47" xfId="0" applyNumberFormat="1" applyFont="1" applyFill="1" applyBorder="1" applyAlignment="1">
      <alignment horizontal="right" vertical="center"/>
    </xf>
    <xf numFmtId="3" fontId="48" fillId="0" borderId="47" xfId="0" applyNumberFormat="1" applyFont="1" applyBorder="1" applyAlignment="1">
      <alignment horizontal="right" vertical="center"/>
    </xf>
    <xf numFmtId="3" fontId="48" fillId="7" borderId="48" xfId="0" applyNumberFormat="1" applyFont="1" applyFill="1" applyBorder="1" applyAlignment="1">
      <alignment horizontal="right" vertical="center"/>
    </xf>
    <xf numFmtId="3" fontId="48" fillId="0" borderId="50" xfId="0" applyNumberFormat="1" applyFont="1" applyBorder="1" applyAlignment="1">
      <alignment horizontal="right" vertical="center"/>
    </xf>
    <xf numFmtId="3" fontId="48" fillId="7" borderId="51" xfId="0" applyNumberFormat="1" applyFont="1" applyFill="1" applyBorder="1" applyAlignment="1">
      <alignment horizontal="right" vertical="center"/>
    </xf>
    <xf numFmtId="3" fontId="48" fillId="0" borderId="51" xfId="0" applyNumberFormat="1" applyFont="1" applyBorder="1" applyAlignment="1">
      <alignment horizontal="right" vertical="center"/>
    </xf>
    <xf numFmtId="3" fontId="48" fillId="7" borderId="52" xfId="0" applyNumberFormat="1" applyFont="1" applyFill="1" applyBorder="1" applyAlignment="1">
      <alignment horizontal="right" vertical="center"/>
    </xf>
    <xf numFmtId="3" fontId="109" fillId="0" borderId="21" xfId="0" applyNumberFormat="1" applyFont="1" applyBorder="1" applyAlignment="1">
      <alignment horizontal="center" wrapText="1"/>
    </xf>
    <xf numFmtId="3" fontId="109" fillId="0" borderId="56" xfId="0" applyNumberFormat="1" applyFont="1" applyBorder="1" applyAlignment="1">
      <alignment horizontal="center" wrapText="1"/>
    </xf>
    <xf numFmtId="3" fontId="109" fillId="0" borderId="53" xfId="0" applyNumberFormat="1" applyFont="1" applyBorder="1" applyAlignment="1">
      <alignment horizontal="center" wrapText="1"/>
    </xf>
    <xf numFmtId="3" fontId="109" fillId="0" borderId="58" xfId="0" applyNumberFormat="1" applyFont="1" applyBorder="1" applyAlignment="1">
      <alignment horizontal="center" vertical="center" wrapText="1"/>
    </xf>
    <xf numFmtId="3" fontId="109" fillId="0" borderId="55" xfId="0" applyNumberFormat="1" applyFont="1" applyBorder="1" applyAlignment="1">
      <alignment horizontal="center" vertical="center" wrapText="1"/>
    </xf>
    <xf numFmtId="3" fontId="109" fillId="0" borderId="45" xfId="0" applyNumberFormat="1" applyFont="1" applyBorder="1" applyAlignment="1">
      <alignment horizontal="center" vertical="center" wrapText="1"/>
    </xf>
    <xf numFmtId="3" fontId="109" fillId="0" borderId="49" xfId="0" applyNumberFormat="1" applyFont="1" applyBorder="1" applyAlignment="1">
      <alignment horizontal="center" vertical="center" wrapText="1"/>
    </xf>
    <xf numFmtId="3" fontId="109" fillId="6" borderId="39" xfId="0" applyNumberFormat="1" applyFont="1" applyFill="1" applyBorder="1" applyAlignment="1">
      <alignment horizontal="center" wrapText="1"/>
    </xf>
    <xf numFmtId="0" fontId="48" fillId="6" borderId="19" xfId="0" applyFont="1" applyFill="1" applyBorder="1" applyAlignment="1">
      <alignment horizontal="left" vertical="center" indent="1"/>
    </xf>
    <xf numFmtId="0" fontId="48" fillId="6" borderId="19" xfId="0" applyFont="1" applyFill="1" applyBorder="1" applyAlignment="1">
      <alignment horizontal="left" vertical="center" wrapText="1" indent="1"/>
    </xf>
    <xf numFmtId="0" fontId="49" fillId="0" borderId="11" xfId="0" applyFont="1" applyBorder="1" applyAlignment="1">
      <alignment horizontal="right" vertical="center"/>
    </xf>
    <xf numFmtId="0" fontId="49" fillId="0" borderId="11" xfId="0" applyFont="1" applyBorder="1" applyAlignment="1">
      <alignment horizontal="left" vertical="center" wrapText="1"/>
    </xf>
    <xf numFmtId="3" fontId="49" fillId="0" borderId="11" xfId="0" applyNumberFormat="1" applyFont="1" applyBorder="1" applyAlignment="1">
      <alignment horizontal="right" vertical="center"/>
    </xf>
    <xf numFmtId="10" fontId="49" fillId="0" borderId="11" xfId="0" applyNumberFormat="1" applyFont="1" applyBorder="1" applyAlignment="1">
      <alignment horizontal="right" vertical="center"/>
    </xf>
    <xf numFmtId="0" fontId="48" fillId="0" borderId="19" xfId="0" applyFont="1" applyBorder="1" applyAlignment="1">
      <alignment horizontal="left" vertical="center" wrapText="1"/>
    </xf>
    <xf numFmtId="3" fontId="48" fillId="0" borderId="19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9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97" fillId="0" borderId="39" xfId="0" applyNumberFormat="1" applyFont="1" applyBorder="1" applyAlignment="1">
      <alignment horizontal="center" wrapText="1"/>
    </xf>
    <xf numFmtId="3" fontId="110" fillId="0" borderId="0" xfId="0" applyNumberFormat="1" applyFont="1" applyBorder="1" applyAlignment="1">
      <alignment horizontal="center" vertical="center" wrapText="1"/>
    </xf>
    <xf numFmtId="3" fontId="110" fillId="0" borderId="23" xfId="0" applyNumberFormat="1" applyFont="1" applyBorder="1" applyAlignment="1">
      <alignment horizontal="center" vertical="center" wrapText="1"/>
    </xf>
    <xf numFmtId="3" fontId="110" fillId="0" borderId="24" xfId="0" applyNumberFormat="1" applyFont="1" applyBorder="1" applyAlignment="1">
      <alignment horizontal="center" wrapText="1"/>
    </xf>
    <xf numFmtId="3" fontId="110" fillId="0" borderId="39" xfId="0" applyNumberFormat="1" applyFont="1" applyBorder="1" applyAlignment="1">
      <alignment horizontal="center" vertical="center" wrapText="1"/>
    </xf>
    <xf numFmtId="3" fontId="110" fillId="0" borderId="22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/>
    </xf>
    <xf numFmtId="3" fontId="48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3" fontId="48" fillId="0" borderId="10" xfId="0" applyNumberFormat="1" applyFont="1" applyBorder="1" applyAlignment="1">
      <alignment horizontal="right"/>
    </xf>
    <xf numFmtId="0" fontId="48" fillId="0" borderId="8" xfId="0" applyFont="1" applyBorder="1" applyAlignment="1">
      <alignment horizontal="left" wrapText="1"/>
    </xf>
    <xf numFmtId="3" fontId="48" fillId="0" borderId="8" xfId="0" applyNumberFormat="1" applyFont="1" applyBorder="1" applyAlignment="1">
      <alignment horizontal="right"/>
    </xf>
    <xf numFmtId="0" fontId="48" fillId="0" borderId="0" xfId="0" applyFont="1" applyAlignment="1">
      <alignment horizontal="left" wrapText="1"/>
    </xf>
    <xf numFmtId="3" fontId="48" fillId="0" borderId="0" xfId="0" applyNumberFormat="1" applyFont="1" applyAlignment="1">
      <alignment horizontal="right"/>
    </xf>
    <xf numFmtId="3" fontId="109" fillId="0" borderId="22" xfId="0" applyNumberFormat="1" applyFont="1" applyBorder="1" applyAlignment="1">
      <alignment horizontal="center" wrapText="1"/>
    </xf>
    <xf numFmtId="3" fontId="39" fillId="0" borderId="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3" fontId="39" fillId="0" borderId="22" xfId="0" applyNumberFormat="1" applyFont="1" applyBorder="1" applyAlignment="1">
      <alignment horizontal="center" vertical="center" wrapText="1"/>
    </xf>
    <xf numFmtId="0" fontId="109" fillId="0" borderId="22" xfId="14" applyFont="1" applyBorder="1" applyAlignment="1">
      <alignment horizontal="center" vertical="center"/>
    </xf>
    <xf numFmtId="14" fontId="97" fillId="0" borderId="0" xfId="14" applyNumberFormat="1" applyFont="1" applyBorder="1" applyAlignment="1">
      <alignment horizontal="center" vertical="center" wrapText="1"/>
    </xf>
    <xf numFmtId="0" fontId="97" fillId="0" borderId="11" xfId="14" applyFont="1" applyBorder="1" applyAlignment="1">
      <alignment horizontal="right" vertical="center"/>
    </xf>
    <xf numFmtId="0" fontId="97" fillId="0" borderId="11" xfId="14" applyFont="1" applyBorder="1" applyAlignment="1">
      <alignment vertical="center" wrapText="1"/>
    </xf>
    <xf numFmtId="3" fontId="97" fillId="8" borderId="11" xfId="15" applyNumberFormat="1" applyFont="1" applyFill="1" applyBorder="1" applyAlignment="1">
      <alignment horizontal="right" vertical="center"/>
    </xf>
    <xf numFmtId="3" fontId="97" fillId="0" borderId="11" xfId="15" applyNumberFormat="1" applyFont="1" applyBorder="1" applyAlignment="1">
      <alignment horizontal="right" vertical="center"/>
    </xf>
    <xf numFmtId="0" fontId="97" fillId="0" borderId="19" xfId="14" applyFont="1" applyBorder="1" applyAlignment="1">
      <alignment horizontal="right" vertical="center"/>
    </xf>
    <xf numFmtId="166" fontId="97" fillId="8" borderId="19" xfId="15" applyNumberFormat="1" applyFont="1" applyFill="1" applyBorder="1" applyAlignment="1">
      <alignment horizontal="right" vertical="center"/>
    </xf>
    <xf numFmtId="10" fontId="97" fillId="0" borderId="19" xfId="15" applyNumberFormat="1" applyFont="1" applyBorder="1" applyAlignment="1">
      <alignment horizontal="right" vertical="center"/>
    </xf>
    <xf numFmtId="0" fontId="104" fillId="0" borderId="22" xfId="0" applyFont="1" applyBorder="1" applyAlignment="1">
      <alignment vertical="center" wrapText="1"/>
    </xf>
    <xf numFmtId="0" fontId="103" fillId="0" borderId="22" xfId="0" applyFont="1" applyBorder="1" applyAlignment="1">
      <alignment horizontal="center" vertical="center" wrapText="1"/>
    </xf>
    <xf numFmtId="0" fontId="101" fillId="0" borderId="22" xfId="0" applyFont="1" applyBorder="1" applyAlignment="1">
      <alignment vertical="center" wrapText="1"/>
    </xf>
    <xf numFmtId="0" fontId="110" fillId="0" borderId="0" xfId="0" applyFont="1" applyBorder="1" applyAlignment="1">
      <alignment horizontal="right"/>
    </xf>
    <xf numFmtId="0" fontId="110" fillId="0" borderId="27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left" vertical="center" wrapText="1"/>
    </xf>
    <xf numFmtId="0" fontId="110" fillId="6" borderId="22" xfId="0" applyFont="1" applyFill="1" applyBorder="1" applyAlignment="1">
      <alignment horizontal="center" vertical="center" wrapText="1"/>
    </xf>
    <xf numFmtId="0" fontId="110" fillId="0" borderId="22" xfId="0" applyFont="1" applyBorder="1" applyAlignment="1">
      <alignment horizontal="center" vertical="center" wrapText="1"/>
    </xf>
    <xf numFmtId="0" fontId="110" fillId="0" borderId="44" xfId="0" applyFont="1" applyBorder="1" applyAlignment="1">
      <alignment horizontal="center" vertical="center" wrapText="1"/>
    </xf>
    <xf numFmtId="0" fontId="110" fillId="6" borderId="63" xfId="0" applyFont="1" applyFill="1" applyBorder="1" applyAlignment="1">
      <alignment horizontal="center" vertical="center" wrapText="1"/>
    </xf>
    <xf numFmtId="0" fontId="102" fillId="0" borderId="39" xfId="0" applyFont="1" applyBorder="1" applyAlignment="1">
      <alignment horizontal="center"/>
    </xf>
    <xf numFmtId="0" fontId="43" fillId="0" borderId="19" xfId="0" applyFont="1" applyBorder="1" applyAlignment="1">
      <alignment horizontal="left" wrapText="1"/>
    </xf>
    <xf numFmtId="3" fontId="43" fillId="0" borderId="19" xfId="0" applyNumberFormat="1" applyFont="1" applyBorder="1" applyAlignment="1">
      <alignment horizontal="right"/>
    </xf>
    <xf numFmtId="0" fontId="110" fillId="0" borderId="39" xfId="0" applyFont="1" applyBorder="1" applyAlignment="1">
      <alignment horizontal="center"/>
    </xf>
    <xf numFmtId="0" fontId="110" fillId="0" borderId="27" xfId="0" applyFont="1" applyBorder="1" applyAlignment="1">
      <alignment horizontal="center"/>
    </xf>
    <xf numFmtId="0" fontId="110" fillId="0" borderId="25" xfId="0" applyFont="1" applyBorder="1" applyAlignment="1">
      <alignment horizontal="center" vertical="center" wrapText="1"/>
    </xf>
    <xf numFmtId="0" fontId="42" fillId="0" borderId="19" xfId="0" applyFont="1" applyBorder="1" applyAlignment="1">
      <alignment vertical="center" wrapText="1"/>
    </xf>
    <xf numFmtId="3" fontId="42" fillId="0" borderId="19" xfId="0" applyNumberFormat="1" applyFont="1" applyBorder="1" applyAlignment="1">
      <alignment horizontal="right" vertical="center"/>
    </xf>
    <xf numFmtId="0" fontId="61" fillId="0" borderId="22" xfId="0" applyFont="1" applyBorder="1" applyAlignment="1">
      <alignment vertical="center"/>
    </xf>
    <xf numFmtId="0" fontId="61" fillId="0" borderId="22" xfId="0" applyFont="1" applyBorder="1"/>
    <xf numFmtId="0" fontId="110" fillId="0" borderId="21" xfId="0" applyFont="1" applyBorder="1" applyAlignment="1">
      <alignment horizontal="center"/>
    </xf>
    <xf numFmtId="0" fontId="110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vertical="center" wrapText="1"/>
    </xf>
    <xf numFmtId="0" fontId="110" fillId="0" borderId="39" xfId="0" applyFont="1" applyBorder="1" applyAlignment="1">
      <alignment horizontal="center" vertical="center"/>
    </xf>
    <xf numFmtId="0" fontId="110" fillId="0" borderId="64" xfId="0" applyFont="1" applyBorder="1" applyAlignment="1">
      <alignment horizontal="center" vertical="center"/>
    </xf>
    <xf numFmtId="0" fontId="110" fillId="0" borderId="67" xfId="0" applyFont="1" applyBorder="1" applyAlignment="1">
      <alignment horizontal="center" vertical="center"/>
    </xf>
    <xf numFmtId="0" fontId="104" fillId="0" borderId="22" xfId="0" applyFont="1" applyBorder="1" applyAlignment="1">
      <alignment horizontal="center" vertical="center" wrapText="1"/>
    </xf>
    <xf numFmtId="0" fontId="110" fillId="0" borderId="0" xfId="0" applyFont="1" applyAlignment="1">
      <alignment horizontal="center" wrapText="1"/>
    </xf>
    <xf numFmtId="0" fontId="110" fillId="0" borderId="24" xfId="0" applyFont="1" applyBorder="1" applyAlignment="1">
      <alignment horizontal="center" wrapText="1"/>
    </xf>
    <xf numFmtId="0" fontId="110" fillId="6" borderId="0" xfId="0" applyFont="1" applyFill="1" applyBorder="1" applyAlignment="1">
      <alignment horizontal="center" vertical="center" wrapText="1"/>
    </xf>
    <xf numFmtId="0" fontId="110" fillId="0" borderId="22" xfId="0" applyFont="1" applyBorder="1" applyAlignment="1">
      <alignment horizontal="center" wrapText="1"/>
    </xf>
    <xf numFmtId="0" fontId="110" fillId="0" borderId="39" xfId="0" applyFont="1" applyBorder="1" applyAlignment="1">
      <alignment horizontal="right"/>
    </xf>
    <xf numFmtId="0" fontId="110" fillId="6" borderId="22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3" fontId="43" fillId="0" borderId="11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 wrapText="1"/>
    </xf>
    <xf numFmtId="0" fontId="104" fillId="6" borderId="22" xfId="0" applyFont="1" applyFill="1" applyBorder="1" applyAlignment="1">
      <alignment vertical="center" wrapText="1"/>
    </xf>
    <xf numFmtId="0" fontId="97" fillId="0" borderId="22" xfId="0" applyFont="1" applyBorder="1" applyAlignment="1">
      <alignment vertical="top" wrapText="1"/>
    </xf>
    <xf numFmtId="0" fontId="97" fillId="0" borderId="22" xfId="0" applyFont="1" applyBorder="1" applyAlignment="1">
      <alignment vertical="center" wrapText="1"/>
    </xf>
    <xf numFmtId="0" fontId="43" fillId="0" borderId="19" xfId="0" applyFont="1" applyBorder="1" applyAlignment="1">
      <alignment horizontal="left" vertical="center" wrapText="1"/>
    </xf>
    <xf numFmtId="3" fontId="43" fillId="0" borderId="19" xfId="0" applyNumberFormat="1" applyFont="1" applyBorder="1" applyAlignment="1">
      <alignment horizontal="right" vertical="center"/>
    </xf>
    <xf numFmtId="0" fontId="97" fillId="0" borderId="39" xfId="0" applyFont="1" applyBorder="1" applyAlignment="1">
      <alignment vertical="center"/>
    </xf>
    <xf numFmtId="0" fontId="104" fillId="6" borderId="39" xfId="0" applyFont="1" applyFill="1" applyBorder="1" applyAlignment="1">
      <alignment vertical="top" wrapText="1"/>
    </xf>
    <xf numFmtId="0" fontId="104" fillId="0" borderId="39" xfId="0" applyFont="1" applyBorder="1" applyAlignment="1">
      <alignment vertical="center" wrapText="1"/>
    </xf>
    <xf numFmtId="0" fontId="97" fillId="0" borderId="24" xfId="0" applyFont="1" applyBorder="1" applyAlignment="1">
      <alignment vertical="center"/>
    </xf>
    <xf numFmtId="0" fontId="69" fillId="0" borderId="22" xfId="0" applyFont="1" applyBorder="1" applyAlignment="1">
      <alignment horizontal="center" vertical="center" wrapText="1"/>
    </xf>
    <xf numFmtId="0" fontId="101" fillId="0" borderId="22" xfId="0" applyFont="1" applyBorder="1"/>
    <xf numFmtId="0" fontId="110" fillId="0" borderId="22" xfId="0" applyFont="1" applyBorder="1" applyAlignment="1">
      <alignment horizontal="center" vertical="center"/>
    </xf>
    <xf numFmtId="3" fontId="43" fillId="8" borderId="19" xfId="0" applyNumberFormat="1" applyFont="1" applyFill="1" applyBorder="1" applyAlignment="1">
      <alignment horizontal="right" vertical="center"/>
    </xf>
    <xf numFmtId="0" fontId="56" fillId="0" borderId="22" xfId="0" applyFont="1" applyBorder="1" applyAlignment="1">
      <alignment horizontal="left" wrapText="1"/>
    </xf>
    <xf numFmtId="0" fontId="97" fillId="0" borderId="75" xfId="0" applyFont="1" applyBorder="1" applyAlignment="1">
      <alignment horizontal="center" vertical="center" wrapText="1"/>
    </xf>
    <xf numFmtId="9" fontId="110" fillId="0" borderId="22" xfId="1" applyFont="1" applyBorder="1" applyAlignment="1">
      <alignment horizontal="center" vertical="center"/>
    </xf>
    <xf numFmtId="9" fontId="110" fillId="0" borderId="23" xfId="1" applyFont="1" applyBorder="1" applyAlignment="1">
      <alignment horizontal="center" vertical="center"/>
    </xf>
    <xf numFmtId="0" fontId="110" fillId="0" borderId="23" xfId="0" applyFont="1" applyBorder="1" applyAlignment="1">
      <alignment horizontal="center" vertical="center" wrapText="1"/>
    </xf>
    <xf numFmtId="0" fontId="97" fillId="0" borderId="39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right" wrapText="1"/>
    </xf>
    <xf numFmtId="3" fontId="49" fillId="0" borderId="21" xfId="15" applyNumberFormat="1" applyFont="1" applyBorder="1"/>
    <xf numFmtId="3" fontId="49" fillId="0" borderId="21" xfId="15" applyNumberFormat="1" applyFont="1" applyBorder="1" applyAlignment="1">
      <alignment wrapText="1"/>
    </xf>
    <xf numFmtId="3" fontId="97" fillId="0" borderId="21" xfId="15" applyNumberFormat="1" applyFont="1" applyBorder="1" applyAlignment="1">
      <alignment wrapText="1"/>
    </xf>
    <xf numFmtId="3" fontId="48" fillId="0" borderId="19" xfId="15" applyNumberFormat="1" applyFont="1" applyBorder="1" applyAlignment="1">
      <alignment horizontal="right" vertical="center" wrapText="1"/>
    </xf>
    <xf numFmtId="165" fontId="48" fillId="0" borderId="19" xfId="0" applyNumberFormat="1" applyFont="1" applyBorder="1" applyAlignment="1">
      <alignment vertical="center"/>
    </xf>
    <xf numFmtId="3" fontId="49" fillId="0" borderId="11" xfId="15" applyNumberFormat="1" applyFont="1" applyBorder="1" applyAlignment="1">
      <alignment horizontal="right" vertical="center" wrapText="1"/>
    </xf>
    <xf numFmtId="165" fontId="49" fillId="0" borderId="11" xfId="0" applyNumberFormat="1" applyFont="1" applyBorder="1" applyAlignment="1">
      <alignment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/>
    </xf>
    <xf numFmtId="165" fontId="48" fillId="0" borderId="19" xfId="0" applyNumberFormat="1" applyFont="1" applyBorder="1" applyAlignment="1">
      <alignment horizontal="left" vertical="center" wrapText="1"/>
    </xf>
    <xf numFmtId="0" fontId="40" fillId="0" borderId="21" xfId="0" applyFont="1" applyBorder="1"/>
    <xf numFmtId="0" fontId="62" fillId="0" borderId="21" xfId="0" applyFont="1" applyBorder="1"/>
    <xf numFmtId="0" fontId="43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3" fontId="62" fillId="0" borderId="21" xfId="0" applyNumberFormat="1" applyFont="1" applyBorder="1"/>
    <xf numFmtId="0" fontId="112" fillId="0" borderId="39" xfId="0" applyFont="1" applyBorder="1" applyAlignment="1">
      <alignment horizontal="center" vertical="center" wrapText="1"/>
    </xf>
    <xf numFmtId="0" fontId="27" fillId="0" borderId="22" xfId="0" applyFont="1" applyBorder="1"/>
    <xf numFmtId="0" fontId="107" fillId="0" borderId="39" xfId="0" applyFont="1" applyBorder="1" applyAlignment="1">
      <alignment horizontal="center"/>
    </xf>
    <xf numFmtId="0" fontId="27" fillId="0" borderId="22" xfId="0" applyFont="1" applyBorder="1" applyAlignment="1">
      <alignment horizontal="left"/>
    </xf>
    <xf numFmtId="0" fontId="81" fillId="0" borderId="22" xfId="0" applyFont="1" applyBorder="1" applyAlignment="1">
      <alignment horizontal="left"/>
    </xf>
    <xf numFmtId="3" fontId="110" fillId="6" borderId="22" xfId="0" applyNumberFormat="1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center"/>
    </xf>
    <xf numFmtId="3" fontId="110" fillId="6" borderId="0" xfId="0" applyNumberFormat="1" applyFont="1" applyFill="1" applyBorder="1" applyAlignment="1">
      <alignment horizontal="center" vertical="center" wrapText="1"/>
    </xf>
    <xf numFmtId="3" fontId="110" fillId="6" borderId="27" xfId="0" applyNumberFormat="1" applyFont="1" applyFill="1" applyBorder="1" applyAlignment="1">
      <alignment horizontal="center" vertical="center" wrapText="1"/>
    </xf>
    <xf numFmtId="0" fontId="110" fillId="6" borderId="0" xfId="3" applyFont="1" applyFill="1" applyBorder="1" applyAlignment="1">
      <alignment horizontal="center" vertical="center" wrapText="1"/>
    </xf>
    <xf numFmtId="0" fontId="110" fillId="6" borderId="1" xfId="3" applyFont="1" applyFill="1" applyBorder="1" applyAlignment="1">
      <alignment horizontal="center" vertical="center" wrapText="1"/>
    </xf>
    <xf numFmtId="0" fontId="110" fillId="6" borderId="12" xfId="0" applyFont="1" applyFill="1" applyBorder="1" applyAlignment="1">
      <alignment horizontal="center" vertical="center" wrapText="1"/>
    </xf>
    <xf numFmtId="3" fontId="110" fillId="6" borderId="21" xfId="0" applyNumberFormat="1" applyFont="1" applyFill="1" applyBorder="1" applyAlignment="1">
      <alignment horizontal="center" vertical="center" wrapText="1"/>
    </xf>
    <xf numFmtId="0" fontId="110" fillId="0" borderId="0" xfId="5" applyFont="1" applyBorder="1">
      <alignment vertical="center"/>
    </xf>
    <xf numFmtId="0" fontId="110" fillId="6" borderId="27" xfId="0" applyFont="1" applyFill="1" applyBorder="1" applyAlignment="1">
      <alignment horizontal="center" vertical="center" wrapText="1"/>
    </xf>
    <xf numFmtId="0" fontId="110" fillId="0" borderId="0" xfId="12" applyFont="1" applyFill="1" applyBorder="1" applyAlignment="1">
      <alignment horizontal="center" vertical="center" wrapText="1"/>
    </xf>
    <xf numFmtId="0" fontId="110" fillId="6" borderId="33" xfId="0" applyFont="1" applyFill="1" applyBorder="1" applyAlignment="1">
      <alignment horizontal="center" vertical="center" wrapText="1"/>
    </xf>
    <xf numFmtId="0" fontId="110" fillId="6" borderId="21" xfId="0" applyFont="1" applyFill="1" applyBorder="1" applyAlignment="1">
      <alignment horizontal="center" vertical="center" wrapText="1"/>
    </xf>
    <xf numFmtId="0" fontId="42" fillId="0" borderId="0" xfId="14" applyFont="1" applyBorder="1" applyAlignment="1">
      <alignment horizontal="right" vertical="center"/>
    </xf>
    <xf numFmtId="0" fontId="42" fillId="0" borderId="0" xfId="14" applyFont="1" applyBorder="1" applyAlignment="1">
      <alignment horizontal="left" vertical="center"/>
    </xf>
    <xf numFmtId="0" fontId="42" fillId="0" borderId="0" xfId="14" applyFont="1" applyBorder="1" applyAlignment="1">
      <alignment horizontal="center" vertical="center"/>
    </xf>
    <xf numFmtId="0" fontId="42" fillId="0" borderId="10" xfId="14" applyFont="1" applyBorder="1" applyAlignment="1">
      <alignment horizontal="center" vertical="center"/>
    </xf>
    <xf numFmtId="3" fontId="42" fillId="0" borderId="10" xfId="15" applyNumberFormat="1" applyFont="1" applyBorder="1" applyAlignment="1">
      <alignment horizontal="right"/>
    </xf>
    <xf numFmtId="0" fontId="42" fillId="0" borderId="10" xfId="14" applyFont="1" applyBorder="1" applyAlignment="1">
      <alignment wrapText="1"/>
    </xf>
    <xf numFmtId="0" fontId="42" fillId="0" borderId="0" xfId="14" applyFont="1" applyBorder="1" applyAlignment="1">
      <alignment vertical="center"/>
    </xf>
    <xf numFmtId="3" fontId="42" fillId="2" borderId="0" xfId="15" applyNumberFormat="1" applyFont="1" applyFill="1" applyBorder="1" applyAlignment="1">
      <alignment horizontal="right"/>
    </xf>
    <xf numFmtId="3" fontId="42" fillId="0" borderId="0" xfId="15" applyNumberFormat="1" applyFont="1" applyBorder="1" applyAlignment="1">
      <alignment horizontal="right"/>
    </xf>
    <xf numFmtId="0" fontId="97" fillId="0" borderId="11" xfId="14" applyFont="1" applyBorder="1" applyAlignment="1">
      <alignment horizontal="center" vertical="center"/>
    </xf>
    <xf numFmtId="0" fontId="97" fillId="0" borderId="11" xfId="14" applyFont="1" applyBorder="1"/>
    <xf numFmtId="3" fontId="97" fillId="2" borderId="11" xfId="15" applyNumberFormat="1" applyFont="1" applyFill="1" applyBorder="1" applyAlignment="1">
      <alignment horizontal="right"/>
    </xf>
    <xf numFmtId="3" fontId="97" fillId="0" borderId="11" xfId="15" applyNumberFormat="1" applyFont="1" applyBorder="1" applyAlignment="1">
      <alignment horizontal="right"/>
    </xf>
    <xf numFmtId="0" fontId="97" fillId="0" borderId="10" xfId="14" applyFont="1" applyBorder="1" applyAlignment="1">
      <alignment horizontal="center" vertical="center"/>
    </xf>
    <xf numFmtId="0" fontId="97" fillId="0" borderId="10" xfId="14" applyFont="1" applyBorder="1" applyAlignment="1">
      <alignment vertical="center" wrapText="1"/>
    </xf>
    <xf numFmtId="3" fontId="97" fillId="2" borderId="10" xfId="15" applyNumberFormat="1" applyFont="1" applyFill="1" applyBorder="1" applyAlignment="1">
      <alignment horizontal="right" vertical="center"/>
    </xf>
    <xf numFmtId="3" fontId="97" fillId="0" borderId="10" xfId="15" applyNumberFormat="1" applyFont="1" applyBorder="1" applyAlignment="1">
      <alignment horizontal="right" vertical="center"/>
    </xf>
    <xf numFmtId="0" fontId="59" fillId="0" borderId="11" xfId="14" applyFont="1" applyBorder="1" applyAlignment="1">
      <alignment horizontal="center" vertical="center"/>
    </xf>
    <xf numFmtId="0" fontId="60" fillId="0" borderId="11" xfId="14" applyFont="1" applyBorder="1" applyAlignment="1">
      <alignment vertical="center" wrapText="1"/>
    </xf>
    <xf numFmtId="3" fontId="59" fillId="0" borderId="11" xfId="15" applyNumberFormat="1" applyFont="1" applyBorder="1" applyAlignment="1">
      <alignment horizontal="right" vertical="center"/>
    </xf>
    <xf numFmtId="167" fontId="48" fillId="6" borderId="10" xfId="0" applyNumberFormat="1" applyFont="1" applyFill="1" applyBorder="1" applyAlignment="1">
      <alignment horizontal="right" vertical="center"/>
    </xf>
    <xf numFmtId="167" fontId="48" fillId="6" borderId="0" xfId="0" applyNumberFormat="1" applyFont="1" applyFill="1" applyBorder="1" applyAlignment="1">
      <alignment horizontal="right" vertical="center"/>
    </xf>
    <xf numFmtId="167" fontId="48" fillId="6" borderId="19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left"/>
    </xf>
    <xf numFmtId="0" fontId="0" fillId="0" borderId="0" xfId="0"/>
    <xf numFmtId="0" fontId="114" fillId="0" borderId="0" xfId="26" applyFont="1" applyFill="1" applyAlignment="1">
      <alignment horizontal="center" vertical="center"/>
    </xf>
    <xf numFmtId="0" fontId="115" fillId="0" borderId="0" xfId="27" applyFont="1" applyAlignment="1">
      <alignment vertical="center"/>
    </xf>
    <xf numFmtId="0" fontId="5" fillId="0" borderId="0" xfId="27" applyFont="1"/>
    <xf numFmtId="0" fontId="34" fillId="0" borderId="0" xfId="27" applyFont="1"/>
    <xf numFmtId="0" fontId="5" fillId="0" borderId="0" xfId="0" applyFont="1"/>
    <xf numFmtId="0" fontId="124" fillId="0" borderId="0" xfId="26" applyFont="1" applyFill="1" applyAlignment="1">
      <alignment horizontal="center" vertical="center"/>
    </xf>
    <xf numFmtId="0" fontId="50" fillId="0" borderId="0" xfId="27" applyFont="1"/>
    <xf numFmtId="0" fontId="105" fillId="0" borderId="0" xfId="27" applyFont="1" applyAlignment="1">
      <alignment vertical="center"/>
    </xf>
    <xf numFmtId="0" fontId="125" fillId="0" borderId="0" xfId="27" applyFont="1"/>
    <xf numFmtId="0" fontId="125" fillId="0" borderId="0" xfId="27" applyFont="1" applyAlignment="1">
      <alignment vertical="center"/>
    </xf>
    <xf numFmtId="0" fontId="126" fillId="0" borderId="0" xfId="27" applyFont="1"/>
    <xf numFmtId="3" fontId="50" fillId="0" borderId="0" xfId="27" applyNumberFormat="1" applyFont="1"/>
    <xf numFmtId="0" fontId="45" fillId="0" borderId="0" xfId="27" applyFont="1"/>
    <xf numFmtId="0" fontId="113" fillId="0" borderId="0" xfId="26" applyFont="1" applyFill="1" applyAlignment="1">
      <alignment horizontal="center" vertical="center"/>
    </xf>
    <xf numFmtId="0" fontId="78" fillId="10" borderId="79" xfId="27" applyFont="1" applyFill="1" applyBorder="1" applyAlignment="1">
      <alignment horizontal="left" vertical="center" wrapText="1" indent="1"/>
    </xf>
    <xf numFmtId="0" fontId="50" fillId="0" borderId="79" xfId="27" applyFont="1" applyBorder="1" applyAlignment="1">
      <alignment horizontal="left" vertical="center" indent="1"/>
    </xf>
    <xf numFmtId="0" fontId="50" fillId="0" borderId="79" xfId="27" applyFont="1" applyBorder="1" applyAlignment="1">
      <alignment horizontal="center" vertical="center"/>
    </xf>
    <xf numFmtId="0" fontId="50" fillId="0" borderId="79" xfId="27" applyFont="1" applyBorder="1" applyAlignment="1">
      <alignment horizontal="center" vertical="center" wrapText="1"/>
    </xf>
    <xf numFmtId="0" fontId="50" fillId="0" borderId="79" xfId="27" applyFont="1" applyBorder="1" applyAlignment="1">
      <alignment horizontal="left" vertical="center" wrapText="1" indent="1"/>
    </xf>
    <xf numFmtId="0" fontId="78" fillId="10" borderId="80" xfId="27" applyFont="1" applyFill="1" applyBorder="1" applyAlignment="1">
      <alignment horizontal="left" vertical="center" wrapText="1" indent="1"/>
    </xf>
    <xf numFmtId="0" fontId="50" fillId="0" borderId="80" xfId="27" applyFont="1" applyBorder="1" applyAlignment="1">
      <alignment horizontal="left" vertical="center" indent="1"/>
    </xf>
    <xf numFmtId="0" fontId="50" fillId="0" borderId="80" xfId="27" applyFont="1" applyBorder="1" applyAlignment="1">
      <alignment horizontal="center" vertical="center"/>
    </xf>
    <xf numFmtId="0" fontId="50" fillId="0" borderId="80" xfId="27" applyFont="1" applyBorder="1" applyAlignment="1">
      <alignment horizontal="center" vertical="center" wrapText="1"/>
    </xf>
    <xf numFmtId="0" fontId="50" fillId="0" borderId="80" xfId="27" applyFont="1" applyBorder="1" applyAlignment="1">
      <alignment horizontal="left" vertical="center" wrapText="1" indent="1"/>
    </xf>
    <xf numFmtId="0" fontId="78" fillId="10" borderId="81" xfId="27" applyFont="1" applyFill="1" applyBorder="1" applyAlignment="1">
      <alignment horizontal="left" vertical="center" wrapText="1" indent="1"/>
    </xf>
    <xf numFmtId="0" fontId="50" fillId="0" borderId="81" xfId="27" applyFont="1" applyBorder="1" applyAlignment="1">
      <alignment horizontal="left" vertical="center" indent="1"/>
    </xf>
    <xf numFmtId="0" fontId="50" fillId="0" borderId="81" xfId="27" applyFont="1" applyBorder="1" applyAlignment="1">
      <alignment horizontal="center" vertical="center"/>
    </xf>
    <xf numFmtId="0" fontId="50" fillId="0" borderId="81" xfId="27" applyFont="1" applyBorder="1" applyAlignment="1">
      <alignment horizontal="center" vertical="center" wrapText="1"/>
    </xf>
    <xf numFmtId="0" fontId="50" fillId="0" borderId="81" xfId="27" applyFont="1" applyBorder="1" applyAlignment="1">
      <alignment horizontal="left" vertical="center" wrapText="1" indent="1"/>
    </xf>
    <xf numFmtId="0" fontId="5" fillId="0" borderId="0" xfId="27" applyFont="1" applyBorder="1"/>
    <xf numFmtId="0" fontId="127" fillId="5" borderId="24" xfId="27" applyFont="1" applyFill="1" applyBorder="1" applyAlignment="1">
      <alignment horizontal="center" vertical="center"/>
    </xf>
    <xf numFmtId="0" fontId="5" fillId="0" borderId="0" xfId="27" applyFont="1" applyFill="1"/>
    <xf numFmtId="0" fontId="78" fillId="0" borderId="82" xfId="27" applyFont="1" applyBorder="1" applyAlignment="1">
      <alignment horizontal="center" vertical="center"/>
    </xf>
    <xf numFmtId="0" fontId="78" fillId="0" borderId="79" xfId="27" applyFont="1" applyBorder="1" applyAlignment="1">
      <alignment vertical="center" wrapText="1"/>
    </xf>
    <xf numFmtId="0" fontId="78" fillId="0" borderId="79" xfId="27" applyFont="1" applyBorder="1" applyAlignment="1">
      <alignment horizontal="center" vertical="center"/>
    </xf>
    <xf numFmtId="0" fontId="78" fillId="0" borderId="83" xfId="27" applyFont="1" applyBorder="1" applyAlignment="1">
      <alignment horizontal="center" vertical="center"/>
    </xf>
    <xf numFmtId="0" fontId="78" fillId="0" borderId="84" xfId="27" applyFont="1" applyBorder="1" applyAlignment="1">
      <alignment horizontal="center" vertical="center"/>
    </xf>
    <xf numFmtId="0" fontId="78" fillId="0" borderId="82" xfId="27" applyFont="1" applyFill="1" applyBorder="1" applyAlignment="1">
      <alignment horizontal="center" vertical="center"/>
    </xf>
    <xf numFmtId="0" fontId="78" fillId="0" borderId="79" xfId="27" applyFont="1" applyFill="1" applyBorder="1" applyAlignment="1">
      <alignment horizontal="center" vertical="center" wrapText="1"/>
    </xf>
    <xf numFmtId="0" fontId="78" fillId="0" borderId="85" xfId="27" applyFont="1" applyFill="1" applyBorder="1" applyAlignment="1">
      <alignment horizontal="center" vertical="center" wrapText="1"/>
    </xf>
    <xf numFmtId="0" fontId="78" fillId="0" borderId="79" xfId="27" applyFont="1" applyBorder="1" applyAlignment="1">
      <alignment horizontal="left" vertical="center" wrapText="1" indent="1"/>
    </xf>
    <xf numFmtId="0" fontId="78" fillId="0" borderId="79" xfId="27" applyFont="1" applyBorder="1" applyAlignment="1">
      <alignment horizontal="center" vertical="center" wrapText="1"/>
    </xf>
    <xf numFmtId="0" fontId="78" fillId="0" borderId="84" xfId="27" applyFont="1" applyBorder="1" applyAlignment="1">
      <alignment horizontal="center" vertical="center" wrapText="1"/>
    </xf>
    <xf numFmtId="0" fontId="78" fillId="0" borderId="79" xfId="27" applyFont="1" applyFill="1" applyBorder="1" applyAlignment="1">
      <alignment horizontal="left" vertical="center" wrapText="1" indent="1"/>
    </xf>
    <xf numFmtId="3" fontId="78" fillId="0" borderId="79" xfId="27" applyNumberFormat="1" applyFont="1" applyBorder="1" applyAlignment="1">
      <alignment horizontal="center" vertical="center" wrapText="1"/>
    </xf>
    <xf numFmtId="3" fontId="78" fillId="0" borderId="85" xfId="27" applyNumberFormat="1" applyFont="1" applyBorder="1" applyAlignment="1">
      <alignment horizontal="center" vertical="center" wrapText="1"/>
    </xf>
    <xf numFmtId="43" fontId="76" fillId="0" borderId="79" xfId="27" applyNumberFormat="1" applyFont="1" applyBorder="1" applyAlignment="1">
      <alignment horizontal="right" vertical="center" wrapText="1"/>
    </xf>
    <xf numFmtId="43" fontId="76" fillId="0" borderId="84" xfId="27" applyNumberFormat="1" applyFont="1" applyBorder="1" applyAlignment="1">
      <alignment horizontal="right" vertical="center" wrapText="1"/>
    </xf>
    <xf numFmtId="43" fontId="78" fillId="0" borderId="79" xfId="28" applyNumberFormat="1" applyFont="1" applyBorder="1" applyAlignment="1">
      <alignment horizontal="right" vertical="center" wrapText="1"/>
    </xf>
    <xf numFmtId="6" fontId="78" fillId="0" borderId="79" xfId="27" applyNumberFormat="1" applyFont="1" applyBorder="1" applyAlignment="1">
      <alignment horizontal="right" vertical="center" wrapText="1"/>
    </xf>
    <xf numFmtId="6" fontId="78" fillId="0" borderId="84" xfId="27" applyNumberFormat="1" applyFont="1" applyBorder="1" applyAlignment="1">
      <alignment horizontal="right" vertical="center" wrapText="1"/>
    </xf>
    <xf numFmtId="14" fontId="78" fillId="0" borderId="79" xfId="27" applyNumberFormat="1" applyFont="1" applyBorder="1" applyAlignment="1">
      <alignment horizontal="center" vertical="center" wrapText="1"/>
    </xf>
    <xf numFmtId="14" fontId="78" fillId="0" borderId="85" xfId="27" applyNumberFormat="1" applyFont="1" applyBorder="1" applyAlignment="1">
      <alignment horizontal="center" vertical="center" wrapText="1"/>
    </xf>
    <xf numFmtId="0" fontId="78" fillId="0" borderId="85" xfId="27" applyFont="1" applyBorder="1" applyAlignment="1">
      <alignment horizontal="center" vertical="center" wrapText="1"/>
    </xf>
    <xf numFmtId="14" fontId="76" fillId="0" borderId="79" xfId="27" applyNumberFormat="1" applyFont="1" applyBorder="1" applyAlignment="1">
      <alignment horizontal="center" vertical="center" wrapText="1"/>
    </xf>
    <xf numFmtId="14" fontId="76" fillId="0" borderId="84" xfId="27" applyNumberFormat="1" applyFont="1" applyBorder="1" applyAlignment="1">
      <alignment horizontal="center" vertical="center" wrapText="1"/>
    </xf>
    <xf numFmtId="14" fontId="76" fillId="0" borderId="85" xfId="27" applyNumberFormat="1" applyFont="1" applyBorder="1" applyAlignment="1">
      <alignment horizontal="center" vertical="center" wrapText="1"/>
    </xf>
    <xf numFmtId="9" fontId="50" fillId="0" borderId="79" xfId="27" applyNumberFormat="1" applyFont="1" applyBorder="1" applyAlignment="1">
      <alignment horizontal="center" vertical="center" wrapText="1"/>
    </xf>
    <xf numFmtId="9" fontId="50" fillId="0" borderId="86" xfId="27" applyNumberFormat="1" applyFont="1" applyBorder="1" applyAlignment="1">
      <alignment horizontal="center" vertical="center" wrapText="1"/>
    </xf>
    <xf numFmtId="0" fontId="76" fillId="0" borderId="79" xfId="27" applyFont="1" applyFill="1" applyBorder="1" applyAlignment="1">
      <alignment horizontal="center" vertical="center"/>
    </xf>
    <xf numFmtId="0" fontId="76" fillId="0" borderId="84" xfId="27" applyFont="1" applyFill="1" applyBorder="1" applyAlignment="1">
      <alignment horizontal="center" vertical="center"/>
    </xf>
    <xf numFmtId="0" fontId="76" fillId="0" borderId="85" xfId="27" applyFont="1" applyFill="1" applyBorder="1" applyAlignment="1">
      <alignment horizontal="center" vertical="center"/>
    </xf>
    <xf numFmtId="0" fontId="78" fillId="0" borderId="87" xfId="27" applyFont="1" applyFill="1" applyBorder="1" applyAlignment="1">
      <alignment horizontal="center" vertical="center"/>
    </xf>
    <xf numFmtId="0" fontId="78" fillId="0" borderId="88" xfId="27" applyFont="1" applyFill="1" applyBorder="1" applyAlignment="1">
      <alignment vertical="center" wrapText="1"/>
    </xf>
    <xf numFmtId="0" fontId="78" fillId="0" borderId="88" xfId="27" applyFont="1" applyFill="1" applyBorder="1" applyAlignment="1">
      <alignment horizontal="center" vertical="center" wrapText="1"/>
    </xf>
    <xf numFmtId="0" fontId="78" fillId="0" borderId="89" xfId="27" applyFont="1" applyFill="1" applyBorder="1" applyAlignment="1">
      <alignment horizontal="center" vertical="center" wrapText="1"/>
    </xf>
    <xf numFmtId="0" fontId="78" fillId="0" borderId="90" xfId="27" applyFont="1" applyBorder="1" applyAlignment="1">
      <alignment horizontal="center" vertical="center"/>
    </xf>
    <xf numFmtId="0" fontId="78" fillId="0" borderId="80" xfId="27" applyFont="1" applyBorder="1" applyAlignment="1">
      <alignment horizontal="left" vertical="center" wrapText="1" indent="1"/>
    </xf>
    <xf numFmtId="0" fontId="78" fillId="0" borderId="80" xfId="27" applyFont="1" applyBorder="1" applyAlignment="1">
      <alignment horizontal="center" vertical="center" wrapText="1"/>
    </xf>
    <xf numFmtId="0" fontId="78" fillId="0" borderId="91" xfId="27" applyFont="1" applyBorder="1" applyAlignment="1">
      <alignment horizontal="center" vertical="center" wrapText="1"/>
    </xf>
    <xf numFmtId="0" fontId="5" fillId="10" borderId="92" xfId="27" applyFont="1" applyFill="1" applyBorder="1" applyAlignment="1">
      <alignment vertical="center"/>
    </xf>
    <xf numFmtId="0" fontId="122" fillId="10" borderId="93" xfId="27" applyFont="1" applyFill="1" applyBorder="1" applyAlignment="1">
      <alignment vertical="center" wrapText="1"/>
    </xf>
    <xf numFmtId="0" fontId="5" fillId="10" borderId="93" xfId="27" applyFont="1" applyFill="1" applyBorder="1" applyAlignment="1">
      <alignment vertical="center"/>
    </xf>
    <xf numFmtId="0" fontId="5" fillId="10" borderId="94" xfId="27" applyFont="1" applyFill="1" applyBorder="1" applyAlignment="1">
      <alignment vertical="center"/>
    </xf>
    <xf numFmtId="0" fontId="78" fillId="0" borderId="87" xfId="27" applyFont="1" applyBorder="1" applyAlignment="1">
      <alignment horizontal="center" vertical="center"/>
    </xf>
    <xf numFmtId="0" fontId="78" fillId="0" borderId="88" xfId="27" applyFont="1" applyBorder="1" applyAlignment="1">
      <alignment horizontal="left" vertical="center" wrapText="1" indent="1"/>
    </xf>
    <xf numFmtId="0" fontId="78" fillId="0" borderId="88" xfId="27" applyFont="1" applyBorder="1" applyAlignment="1">
      <alignment horizontal="center" vertical="center" wrapText="1"/>
    </xf>
    <xf numFmtId="0" fontId="78" fillId="0" borderId="89" xfId="27" applyFont="1" applyBorder="1" applyAlignment="1">
      <alignment horizontal="center" vertical="center" wrapText="1"/>
    </xf>
    <xf numFmtId="0" fontId="78" fillId="0" borderId="80" xfId="27" applyFont="1" applyBorder="1" applyAlignment="1">
      <alignment horizontal="center" vertical="center"/>
    </xf>
    <xf numFmtId="0" fontId="78" fillId="0" borderId="91" xfId="27" applyFont="1" applyBorder="1" applyAlignment="1">
      <alignment horizontal="center" vertical="center"/>
    </xf>
    <xf numFmtId="0" fontId="122" fillId="10" borderId="94" xfId="27" applyFont="1" applyFill="1" applyBorder="1" applyAlignment="1">
      <alignment vertical="center" wrapText="1"/>
    </xf>
    <xf numFmtId="0" fontId="78" fillId="0" borderId="95" xfId="27" applyFont="1" applyBorder="1" applyAlignment="1">
      <alignment horizontal="center" vertical="center"/>
    </xf>
    <xf numFmtId="0" fontId="78" fillId="0" borderId="96" xfId="27" applyFont="1" applyBorder="1" applyAlignment="1">
      <alignment horizontal="left" vertical="center" wrapText="1" indent="1"/>
    </xf>
    <xf numFmtId="0" fontId="76" fillId="0" borderId="96" xfId="27" applyFont="1" applyBorder="1" applyAlignment="1">
      <alignment horizontal="center" vertical="center"/>
    </xf>
    <xf numFmtId="0" fontId="78" fillId="0" borderId="80" xfId="27" applyFont="1" applyBorder="1" applyAlignment="1">
      <alignment vertical="center" wrapText="1"/>
    </xf>
    <xf numFmtId="0" fontId="5" fillId="0" borderId="22" xfId="27" applyFont="1" applyBorder="1"/>
    <xf numFmtId="0" fontId="121" fillId="0" borderId="22" xfId="27" applyFont="1" applyBorder="1" applyAlignment="1">
      <alignment horizontal="center" vertical="center"/>
    </xf>
    <xf numFmtId="0" fontId="76" fillId="0" borderId="79" xfId="27" applyFont="1" applyBorder="1" applyAlignment="1">
      <alignment horizontal="left" vertical="center"/>
    </xf>
    <xf numFmtId="0" fontId="76" fillId="0" borderId="79" xfId="27" applyFont="1" applyBorder="1" applyAlignment="1">
      <alignment horizontal="left" vertical="center" wrapText="1" indent="1"/>
    </xf>
    <xf numFmtId="0" fontId="125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105" fillId="0" borderId="0" xfId="0" applyFont="1" applyBorder="1" applyAlignment="1">
      <alignment horizontal="center" vertical="center" wrapText="1"/>
    </xf>
    <xf numFmtId="0" fontId="76" fillId="0" borderId="0" xfId="0" applyNumberFormat="1" applyFont="1" applyBorder="1" applyAlignment="1">
      <alignment horizontal="right" vertical="center" wrapText="1"/>
    </xf>
    <xf numFmtId="0" fontId="76" fillId="0" borderId="38" xfId="0" applyNumberFormat="1" applyFont="1" applyBorder="1" applyAlignment="1">
      <alignment horizontal="right" vertical="center" wrapText="1"/>
    </xf>
    <xf numFmtId="3" fontId="76" fillId="0" borderId="0" xfId="0" applyNumberFormat="1" applyFont="1" applyBorder="1" applyAlignment="1">
      <alignment horizontal="right" vertical="center"/>
    </xf>
    <xf numFmtId="0" fontId="76" fillId="0" borderId="37" xfId="0" applyNumberFormat="1" applyFont="1" applyBorder="1" applyAlignment="1">
      <alignment horizontal="right" vertical="center" wrapText="1"/>
    </xf>
    <xf numFmtId="3" fontId="76" fillId="0" borderId="37" xfId="0" applyNumberFormat="1" applyFont="1" applyBorder="1" applyAlignment="1">
      <alignment horizontal="right" vertical="center"/>
    </xf>
    <xf numFmtId="0" fontId="76" fillId="0" borderId="37" xfId="0" applyNumberFormat="1" applyFont="1" applyFill="1" applyBorder="1" applyAlignment="1">
      <alignment horizontal="right" vertical="center" wrapText="1"/>
    </xf>
    <xf numFmtId="0" fontId="76" fillId="0" borderId="97" xfId="0" applyNumberFormat="1" applyFont="1" applyFill="1" applyBorder="1" applyAlignment="1">
      <alignment horizontal="right" vertical="center" wrapText="1"/>
    </xf>
    <xf numFmtId="3" fontId="76" fillId="0" borderId="97" xfId="0" applyNumberFormat="1" applyFont="1" applyFill="1" applyBorder="1" applyAlignment="1">
      <alignment horizontal="right" vertical="center"/>
    </xf>
    <xf numFmtId="3" fontId="76" fillId="0" borderId="38" xfId="0" applyNumberFormat="1" applyFont="1" applyFill="1" applyBorder="1" applyAlignment="1">
      <alignment horizontal="right" vertical="center"/>
    </xf>
    <xf numFmtId="0" fontId="76" fillId="0" borderId="98" xfId="0" applyNumberFormat="1" applyFont="1" applyFill="1" applyBorder="1" applyAlignment="1">
      <alignment horizontal="right" vertical="center" wrapText="1"/>
    </xf>
    <xf numFmtId="3" fontId="76" fillId="0" borderId="98" xfId="0" applyNumberFormat="1" applyFont="1" applyFill="1" applyBorder="1" applyAlignment="1">
      <alignment horizontal="right" vertical="center"/>
    </xf>
    <xf numFmtId="0" fontId="76" fillId="0" borderId="99" xfId="0" applyNumberFormat="1" applyFont="1" applyFill="1" applyBorder="1" applyAlignment="1">
      <alignment horizontal="right" vertical="center" wrapText="1"/>
    </xf>
    <xf numFmtId="3" fontId="76" fillId="0" borderId="99" xfId="0" applyNumberFormat="1" applyFont="1" applyFill="1" applyBorder="1" applyAlignment="1">
      <alignment horizontal="right" vertical="center"/>
    </xf>
    <xf numFmtId="0" fontId="76" fillId="0" borderId="22" xfId="0" applyNumberFormat="1" applyFont="1" applyFill="1" applyBorder="1" applyAlignment="1">
      <alignment horizontal="right" vertical="center" wrapText="1"/>
    </xf>
    <xf numFmtId="3" fontId="76" fillId="0" borderId="22" xfId="0" applyNumberFormat="1" applyFont="1" applyFill="1" applyBorder="1" applyAlignment="1">
      <alignment horizontal="right" vertical="center"/>
    </xf>
    <xf numFmtId="3" fontId="76" fillId="0" borderId="21" xfId="0" applyNumberFormat="1" applyFont="1" applyBorder="1" applyAlignment="1">
      <alignment horizontal="right" vertical="center"/>
    </xf>
    <xf numFmtId="0" fontId="27" fillId="0" borderId="0" xfId="0" applyFont="1"/>
    <xf numFmtId="0" fontId="97" fillId="0" borderId="21" xfId="0" applyFont="1" applyBorder="1" applyAlignment="1">
      <alignment horizontal="left" vertical="center" wrapText="1"/>
    </xf>
    <xf numFmtId="0" fontId="98" fillId="0" borderId="0" xfId="0" applyFont="1"/>
    <xf numFmtId="0" fontId="0" fillId="0" borderId="0" xfId="0"/>
    <xf numFmtId="0" fontId="97" fillId="0" borderId="39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110" fillId="0" borderId="22" xfId="0" applyFont="1" applyBorder="1" applyAlignment="1">
      <alignment horizontal="center" vertical="center" wrapText="1"/>
    </xf>
    <xf numFmtId="0" fontId="52" fillId="0" borderId="5" xfId="29" applyFont="1" applyBorder="1" applyAlignment="1">
      <alignment horizontal="left" vertical="center"/>
    </xf>
    <xf numFmtId="0" fontId="4" fillId="0" borderId="0" xfId="29"/>
    <xf numFmtId="0" fontId="22" fillId="0" borderId="0" xfId="29" applyFont="1" applyAlignment="1">
      <alignment horizontal="center"/>
    </xf>
    <xf numFmtId="0" fontId="4" fillId="0" borderId="0" xfId="29" applyAlignment="1">
      <alignment horizontal="center"/>
    </xf>
    <xf numFmtId="0" fontId="109" fillId="0" borderId="100" xfId="29" applyFont="1" applyBorder="1" applyAlignment="1">
      <alignment horizontal="center" vertical="center"/>
    </xf>
    <xf numFmtId="3" fontId="97" fillId="0" borderId="22" xfId="29" applyNumberFormat="1" applyFont="1" applyBorder="1" applyAlignment="1">
      <alignment horizontal="center" vertical="center" wrapText="1"/>
    </xf>
    <xf numFmtId="0" fontId="48" fillId="0" borderId="10" xfId="29" applyFont="1" applyBorder="1" applyAlignment="1">
      <alignment horizontal="center" vertical="center"/>
    </xf>
    <xf numFmtId="0" fontId="48" fillId="0" borderId="10" xfId="29" applyFont="1" applyBorder="1" applyAlignment="1">
      <alignment horizontal="left" vertical="center" wrapText="1"/>
    </xf>
    <xf numFmtId="0" fontId="48" fillId="0" borderId="8" xfId="29" applyFont="1" applyBorder="1" applyAlignment="1">
      <alignment horizontal="center" vertical="center"/>
    </xf>
    <xf numFmtId="0" fontId="48" fillId="0" borderId="8" xfId="29" applyFont="1" applyBorder="1" applyAlignment="1">
      <alignment horizontal="left" vertical="center" wrapText="1"/>
    </xf>
    <xf numFmtId="0" fontId="48" fillId="0" borderId="11" xfId="29" applyFont="1" applyBorder="1" applyAlignment="1">
      <alignment horizontal="center" vertical="center"/>
    </xf>
    <xf numFmtId="0" fontId="48" fillId="0" borderId="11" xfId="29" applyFont="1" applyBorder="1" applyAlignment="1">
      <alignment horizontal="left" vertical="center" wrapText="1"/>
    </xf>
    <xf numFmtId="3" fontId="97" fillId="0" borderId="21" xfId="29" applyNumberFormat="1" applyFont="1" applyBorder="1" applyAlignment="1">
      <alignment horizontal="center" vertical="center" wrapText="1"/>
    </xf>
    <xf numFmtId="3" fontId="109" fillId="0" borderId="21" xfId="29" applyNumberFormat="1" applyFont="1" applyBorder="1" applyAlignment="1">
      <alignment horizontal="left" vertical="center" wrapText="1"/>
    </xf>
    <xf numFmtId="3" fontId="97" fillId="0" borderId="21" xfId="0" applyNumberFormat="1" applyFont="1" applyBorder="1" applyAlignment="1">
      <alignment horizontal="center" vertical="center" wrapText="1"/>
    </xf>
    <xf numFmtId="168" fontId="48" fillId="0" borderId="8" xfId="0" applyNumberFormat="1" applyFont="1" applyBorder="1" applyAlignment="1">
      <alignment horizontal="center" vertical="center"/>
    </xf>
    <xf numFmtId="168" fontId="48" fillId="0" borderId="101" xfId="0" applyNumberFormat="1" applyFont="1" applyBorder="1" applyAlignment="1">
      <alignment horizontal="center" vertical="center"/>
    </xf>
    <xf numFmtId="6" fontId="117" fillId="0" borderId="38" xfId="0" applyNumberFormat="1" applyFont="1" applyBorder="1" applyAlignment="1">
      <alignment horizontal="center" vertical="center"/>
    </xf>
    <xf numFmtId="8" fontId="117" fillId="0" borderId="38" xfId="0" applyNumberFormat="1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14" fontId="117" fillId="0" borderId="37" xfId="0" applyNumberFormat="1" applyFont="1" applyBorder="1" applyAlignment="1">
      <alignment horizontal="center" vertical="center"/>
    </xf>
    <xf numFmtId="14" fontId="43" fillId="0" borderId="37" xfId="0" applyNumberFormat="1" applyFont="1" applyBorder="1" applyAlignment="1">
      <alignment horizontal="center"/>
    </xf>
    <xf numFmtId="0" fontId="48" fillId="0" borderId="8" xfId="0" applyFont="1" applyBorder="1" applyAlignment="1">
      <alignment horizontal="center" vertical="center" wrapText="1"/>
    </xf>
    <xf numFmtId="0" fontId="48" fillId="0" borderId="19" xfId="29" applyFont="1" applyBorder="1" applyAlignment="1">
      <alignment horizontal="center" vertical="center"/>
    </xf>
    <xf numFmtId="0" fontId="48" fillId="0" borderId="19" xfId="29" applyFont="1" applyBorder="1" applyAlignment="1">
      <alignment horizontal="left" vertical="center" wrapText="1"/>
    </xf>
    <xf numFmtId="0" fontId="22" fillId="0" borderId="0" xfId="29" applyFont="1" applyAlignment="1">
      <alignment horizontal="center" vertical="center"/>
    </xf>
    <xf numFmtId="0" fontId="11" fillId="0" borderId="0" xfId="0" applyFont="1"/>
    <xf numFmtId="3" fontId="48" fillId="0" borderId="15" xfId="15" applyNumberFormat="1" applyFont="1" applyBorder="1" applyAlignment="1">
      <alignment horizontal="center" vertical="center"/>
    </xf>
    <xf numFmtId="3" fontId="48" fillId="0" borderId="18" xfId="15" applyNumberFormat="1" applyFont="1" applyBorder="1" applyAlignment="1">
      <alignment horizontal="center" vertical="center"/>
    </xf>
    <xf numFmtId="3" fontId="48" fillId="0" borderId="29" xfId="15" applyNumberFormat="1" applyFont="1" applyBorder="1" applyAlignment="1">
      <alignment horizontal="center" vertical="center"/>
    </xf>
    <xf numFmtId="0" fontId="48" fillId="0" borderId="32" xfId="10" applyFont="1" applyBorder="1" applyAlignment="1">
      <alignment horizontal="right"/>
    </xf>
    <xf numFmtId="0" fontId="110" fillId="0" borderId="64" xfId="0" applyFont="1" applyBorder="1" applyAlignment="1">
      <alignment horizontal="center"/>
    </xf>
    <xf numFmtId="3" fontId="110" fillId="6" borderId="102" xfId="0" applyNumberFormat="1" applyFont="1" applyFill="1" applyBorder="1" applyAlignment="1">
      <alignment horizontal="center" vertical="center" wrapText="1"/>
    </xf>
    <xf numFmtId="3" fontId="48" fillId="8" borderId="103" xfId="15" applyNumberFormat="1" applyFont="1" applyFill="1" applyBorder="1" applyAlignment="1">
      <alignment horizontal="right" vertical="center"/>
    </xf>
    <xf numFmtId="3" fontId="48" fillId="0" borderId="104" xfId="15" applyNumberFormat="1" applyFont="1" applyBorder="1" applyAlignment="1">
      <alignment horizontal="right" vertical="center"/>
    </xf>
    <xf numFmtId="3" fontId="48" fillId="8" borderId="105" xfId="15" applyNumberFormat="1" applyFont="1" applyFill="1" applyBorder="1" applyAlignment="1">
      <alignment horizontal="right" vertical="center"/>
    </xf>
    <xf numFmtId="3" fontId="48" fillId="0" borderId="106" xfId="15" applyNumberFormat="1" applyFont="1" applyBorder="1" applyAlignment="1">
      <alignment horizontal="right" vertical="center"/>
    </xf>
    <xf numFmtId="0" fontId="110" fillId="0" borderId="67" xfId="0" applyFont="1" applyBorder="1" applyAlignment="1">
      <alignment horizontal="center"/>
    </xf>
    <xf numFmtId="3" fontId="110" fillId="6" borderId="107" xfId="0" applyNumberFormat="1" applyFont="1" applyFill="1" applyBorder="1" applyAlignment="1">
      <alignment horizontal="center" vertical="center" wrapText="1"/>
    </xf>
    <xf numFmtId="3" fontId="48" fillId="8" borderId="108" xfId="15" applyNumberFormat="1" applyFont="1" applyFill="1" applyBorder="1" applyAlignment="1">
      <alignment horizontal="right" vertical="center"/>
    </xf>
    <xf numFmtId="3" fontId="48" fillId="8" borderId="109" xfId="15" applyNumberFormat="1" applyFont="1" applyFill="1" applyBorder="1" applyAlignment="1">
      <alignment horizontal="right" vertical="center"/>
    </xf>
    <xf numFmtId="3" fontId="48" fillId="0" borderId="110" xfId="15" applyNumberFormat="1" applyFont="1" applyBorder="1" applyAlignment="1">
      <alignment horizontal="right" vertical="center"/>
    </xf>
    <xf numFmtId="3" fontId="48" fillId="0" borderId="111" xfId="15" applyNumberFormat="1" applyFont="1" applyBorder="1" applyAlignment="1">
      <alignment horizontal="right" vertical="center"/>
    </xf>
    <xf numFmtId="3" fontId="128" fillId="0" borderId="21" xfId="15" applyNumberFormat="1" applyFont="1" applyBorder="1" applyAlignment="1">
      <alignment horizontal="right" vertical="center" wrapText="1"/>
    </xf>
    <xf numFmtId="3" fontId="49" fillId="0" borderId="21" xfId="15" applyNumberFormat="1" applyFont="1" applyBorder="1" applyAlignment="1">
      <alignment horizontal="left" vertical="center" wrapText="1"/>
    </xf>
    <xf numFmtId="3" fontId="49" fillId="0" borderId="21" xfId="15" applyNumberFormat="1" applyFont="1" applyBorder="1" applyAlignment="1">
      <alignment horizontal="right" vertical="center"/>
    </xf>
    <xf numFmtId="3" fontId="102" fillId="6" borderId="22" xfId="0" applyNumberFormat="1" applyFont="1" applyFill="1" applyBorder="1" applyAlignment="1">
      <alignment horizontal="center" vertical="center" wrapText="1"/>
    </xf>
    <xf numFmtId="0" fontId="80" fillId="11" borderId="21" xfId="0" applyFont="1" applyFill="1" applyBorder="1" applyAlignment="1">
      <alignment horizontal="left" vertical="center" wrapText="1"/>
    </xf>
    <xf numFmtId="0" fontId="56" fillId="11" borderId="21" xfId="0" applyFont="1" applyFill="1" applyBorder="1" applyAlignment="1">
      <alignment horizontal="right" vertical="center" wrapText="1"/>
    </xf>
    <xf numFmtId="0" fontId="88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2" fillId="0" borderId="21" xfId="0" applyFont="1" applyBorder="1" applyAlignment="1">
      <alignment horizontal="center" vertical="center" wrapText="1"/>
    </xf>
    <xf numFmtId="3" fontId="48" fillId="0" borderId="10" xfId="15" applyNumberFormat="1" applyFont="1" applyBorder="1" applyAlignment="1">
      <alignment horizontal="center" vertical="center" wrapText="1"/>
    </xf>
    <xf numFmtId="3" fontId="48" fillId="0" borderId="8" xfId="15" applyNumberFormat="1" applyFont="1" applyBorder="1" applyAlignment="1">
      <alignment horizontal="center" vertical="center" wrapText="1"/>
    </xf>
    <xf numFmtId="3" fontId="48" fillId="0" borderId="11" xfId="15" applyNumberFormat="1" applyFont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3" fontId="97" fillId="0" borderId="21" xfId="15" applyNumberFormat="1" applyFont="1" applyBorder="1" applyAlignment="1">
      <alignment horizontal="center" vertical="center" wrapText="1"/>
    </xf>
    <xf numFmtId="0" fontId="106" fillId="0" borderId="42" xfId="0" applyFont="1" applyBorder="1" applyAlignment="1">
      <alignment vertical="center" wrapText="1"/>
    </xf>
    <xf numFmtId="9" fontId="97" fillId="0" borderId="112" xfId="1" applyFont="1" applyBorder="1" applyAlignment="1">
      <alignment horizontal="center" vertical="center"/>
    </xf>
    <xf numFmtId="9" fontId="97" fillId="0" borderId="42" xfId="1" applyFont="1" applyBorder="1" applyAlignment="1">
      <alignment horizontal="center" vertical="center" wrapText="1"/>
    </xf>
    <xf numFmtId="3" fontId="48" fillId="0" borderId="113" xfId="15" applyNumberFormat="1" applyFont="1" applyBorder="1" applyAlignment="1">
      <alignment horizontal="right" vertical="center"/>
    </xf>
    <xf numFmtId="3" fontId="48" fillId="0" borderId="114" xfId="15" applyNumberFormat="1" applyFont="1" applyBorder="1" applyAlignment="1">
      <alignment horizontal="right" vertical="center"/>
    </xf>
    <xf numFmtId="3" fontId="48" fillId="0" borderId="115" xfId="15" applyNumberFormat="1" applyFont="1" applyBorder="1" applyAlignment="1">
      <alignment horizontal="right" vertical="center"/>
    </xf>
    <xf numFmtId="3" fontId="97" fillId="0" borderId="42" xfId="15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 indent="1"/>
    </xf>
    <xf numFmtId="0" fontId="48" fillId="0" borderId="8" xfId="0" applyFont="1" applyBorder="1" applyAlignment="1">
      <alignment horizontal="left" vertical="center" indent="1"/>
    </xf>
    <xf numFmtId="0" fontId="11" fillId="0" borderId="0" xfId="0" applyFont="1"/>
    <xf numFmtId="3" fontId="122" fillId="0" borderId="120" xfId="27" applyNumberFormat="1" applyFont="1" applyBorder="1" applyAlignment="1">
      <alignment horizontal="right" vertical="center" wrapText="1"/>
    </xf>
    <xf numFmtId="3" fontId="122" fillId="0" borderId="121" xfId="27" applyNumberFormat="1" applyFont="1" applyBorder="1" applyAlignment="1">
      <alignment horizontal="right" vertical="center" wrapText="1"/>
    </xf>
    <xf numFmtId="3" fontId="122" fillId="0" borderId="122" xfId="27" applyNumberFormat="1" applyFont="1" applyBorder="1" applyAlignment="1">
      <alignment horizontal="right" vertical="center" wrapText="1"/>
    </xf>
    <xf numFmtId="3" fontId="122" fillId="0" borderId="123" xfId="27" applyNumberFormat="1" applyFont="1" applyBorder="1" applyAlignment="1">
      <alignment horizontal="right" vertical="center" wrapText="1"/>
    </xf>
    <xf numFmtId="3" fontId="122" fillId="0" borderId="124" xfId="27" applyNumberFormat="1" applyFont="1" applyBorder="1" applyAlignment="1">
      <alignment horizontal="right" vertical="center" wrapText="1"/>
    </xf>
    <xf numFmtId="3" fontId="122" fillId="0" borderId="125" xfId="27" applyNumberFormat="1" applyFont="1" applyBorder="1" applyAlignment="1">
      <alignment horizontal="right" vertical="center" wrapText="1"/>
    </xf>
    <xf numFmtId="3" fontId="122" fillId="0" borderId="126" xfId="27" applyNumberFormat="1" applyFont="1" applyBorder="1" applyAlignment="1">
      <alignment horizontal="right" vertical="center" wrapText="1"/>
    </xf>
    <xf numFmtId="0" fontId="122" fillId="0" borderId="127" xfId="27" applyFont="1" applyBorder="1" applyAlignment="1">
      <alignment horizontal="right" vertical="center" wrapText="1"/>
    </xf>
    <xf numFmtId="3" fontId="122" fillId="0" borderId="127" xfId="27" applyNumberFormat="1" applyFont="1" applyBorder="1" applyAlignment="1">
      <alignment horizontal="right" vertical="center" wrapText="1"/>
    </xf>
    <xf numFmtId="3" fontId="122" fillId="0" borderId="128" xfId="27" applyNumberFormat="1" applyFont="1" applyBorder="1" applyAlignment="1">
      <alignment horizontal="right" vertical="center" wrapText="1"/>
    </xf>
    <xf numFmtId="0" fontId="122" fillId="0" borderId="128" xfId="27" applyFont="1" applyBorder="1" applyAlignment="1">
      <alignment horizontal="right" vertical="center" wrapText="1"/>
    </xf>
    <xf numFmtId="3" fontId="78" fillId="0" borderId="126" xfId="27" applyNumberFormat="1" applyFont="1" applyFill="1" applyBorder="1" applyAlignment="1">
      <alignment horizontal="right" vertical="center" wrapText="1"/>
    </xf>
    <xf numFmtId="3" fontId="78" fillId="0" borderId="127" xfId="27" applyNumberFormat="1" applyFont="1" applyFill="1" applyBorder="1" applyAlignment="1">
      <alignment horizontal="right" vertical="center" wrapText="1"/>
    </xf>
    <xf numFmtId="0" fontId="123" fillId="0" borderId="127" xfId="27" applyFont="1" applyFill="1" applyBorder="1" applyAlignment="1">
      <alignment horizontal="right" vertical="center" wrapText="1"/>
    </xf>
    <xf numFmtId="0" fontId="123" fillId="7" borderId="128" xfId="27" applyFont="1" applyFill="1" applyBorder="1" applyAlignment="1">
      <alignment horizontal="right" vertical="center" wrapText="1"/>
    </xf>
    <xf numFmtId="3" fontId="78" fillId="0" borderId="129" xfId="27" applyNumberFormat="1" applyFont="1" applyFill="1" applyBorder="1" applyAlignment="1">
      <alignment horizontal="right" vertical="center" wrapText="1"/>
    </xf>
    <xf numFmtId="3" fontId="78" fillId="0" borderId="130" xfId="27" applyNumberFormat="1" applyFont="1" applyFill="1" applyBorder="1" applyAlignment="1">
      <alignment horizontal="right" vertical="center" wrapText="1"/>
    </xf>
    <xf numFmtId="0" fontId="123" fillId="0" borderId="130" xfId="27" applyFont="1" applyFill="1" applyBorder="1" applyAlignment="1">
      <alignment horizontal="right" vertical="center" wrapText="1"/>
    </xf>
    <xf numFmtId="0" fontId="123" fillId="7" borderId="131" xfId="27" applyFont="1" applyFill="1" applyBorder="1" applyAlignment="1">
      <alignment horizontal="right" vertical="center" wrapText="1"/>
    </xf>
    <xf numFmtId="0" fontId="122" fillId="10" borderId="116" xfId="27" applyFont="1" applyFill="1" applyBorder="1" applyAlignment="1">
      <alignment horizontal="center" vertical="center" wrapText="1"/>
    </xf>
    <xf numFmtId="0" fontId="122" fillId="10" borderId="117" xfId="27" applyFont="1" applyFill="1" applyBorder="1" applyAlignment="1">
      <alignment vertical="center" wrapText="1"/>
    </xf>
    <xf numFmtId="0" fontId="122" fillId="10" borderId="118" xfId="27" applyFont="1" applyFill="1" applyBorder="1" applyAlignment="1">
      <alignment horizontal="center" vertical="center" wrapText="1"/>
    </xf>
    <xf numFmtId="0" fontId="122" fillId="10" borderId="119" xfId="27" applyFont="1" applyFill="1" applyBorder="1" applyAlignment="1">
      <alignment vertical="center" wrapText="1"/>
    </xf>
    <xf numFmtId="0" fontId="78" fillId="10" borderId="118" xfId="27" applyFont="1" applyFill="1" applyBorder="1" applyAlignment="1">
      <alignment horizontal="center" vertical="center" wrapText="1"/>
    </xf>
    <xf numFmtId="0" fontId="78" fillId="10" borderId="119" xfId="27" applyFont="1" applyFill="1" applyBorder="1" applyAlignment="1">
      <alignment vertical="center" wrapText="1"/>
    </xf>
    <xf numFmtId="0" fontId="122" fillId="10" borderId="120" xfId="27" applyFont="1" applyFill="1" applyBorder="1" applyAlignment="1">
      <alignment horizontal="center" vertical="center" wrapText="1"/>
    </xf>
    <xf numFmtId="0" fontId="122" fillId="10" borderId="122" xfId="27" applyFont="1" applyFill="1" applyBorder="1" applyAlignment="1">
      <alignment vertical="center" wrapText="1"/>
    </xf>
    <xf numFmtId="0" fontId="2" fillId="0" borderId="0" xfId="0" applyFont="1"/>
    <xf numFmtId="0" fontId="48" fillId="6" borderId="8" xfId="0" applyFont="1" applyFill="1" applyBorder="1" applyAlignment="1">
      <alignment horizontal="center" vertical="center"/>
    </xf>
    <xf numFmtId="0" fontId="48" fillId="6" borderId="8" xfId="0" applyFont="1" applyFill="1" applyBorder="1" applyAlignment="1">
      <alignment horizontal="left" vertical="center" wrapText="1"/>
    </xf>
    <xf numFmtId="3" fontId="48" fillId="6" borderId="8" xfId="0" applyNumberFormat="1" applyFont="1" applyFill="1" applyBorder="1" applyAlignment="1">
      <alignment horizontal="right" vertical="center" indent="1"/>
    </xf>
    <xf numFmtId="0" fontId="48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left" vertical="center" wrapText="1" indent="2"/>
    </xf>
    <xf numFmtId="0" fontId="48" fillId="6" borderId="132" xfId="0" applyFont="1" applyFill="1" applyBorder="1" applyAlignment="1">
      <alignment horizontal="center" vertical="center"/>
    </xf>
    <xf numFmtId="0" fontId="48" fillId="6" borderId="132" xfId="0" applyFont="1" applyFill="1" applyBorder="1" applyAlignment="1">
      <alignment horizontal="left" vertical="center" wrapText="1"/>
    </xf>
    <xf numFmtId="3" fontId="48" fillId="6" borderId="132" xfId="0" applyNumberFormat="1" applyFont="1" applyFill="1" applyBorder="1" applyAlignment="1">
      <alignment horizontal="right" vertical="center" indent="1"/>
    </xf>
    <xf numFmtId="0" fontId="49" fillId="6" borderId="22" xfId="0" applyFont="1" applyFill="1" applyBorder="1" applyAlignment="1">
      <alignment horizontal="center" vertical="center"/>
    </xf>
    <xf numFmtId="0" fontId="49" fillId="6" borderId="22" xfId="0" applyFont="1" applyFill="1" applyBorder="1" applyAlignment="1">
      <alignment vertical="center" wrapText="1"/>
    </xf>
    <xf numFmtId="3" fontId="49" fillId="6" borderId="22" xfId="0" applyNumberFormat="1" applyFont="1" applyFill="1" applyBorder="1" applyAlignment="1">
      <alignment horizontal="right" vertical="center" indent="1"/>
    </xf>
    <xf numFmtId="0" fontId="113" fillId="0" borderId="0" xfId="26" applyFill="1" applyAlignment="1">
      <alignment horizontal="center" vertical="center"/>
    </xf>
    <xf numFmtId="0" fontId="129" fillId="0" borderId="0" xfId="30" applyFont="1"/>
    <xf numFmtId="0" fontId="130" fillId="0" borderId="0" xfId="30" applyFont="1" applyAlignment="1">
      <alignment vertical="center"/>
    </xf>
    <xf numFmtId="0" fontId="131" fillId="0" borderId="0" xfId="30" applyFont="1" applyFill="1" applyAlignment="1">
      <alignment horizontal="right"/>
    </xf>
    <xf numFmtId="0" fontId="129" fillId="0" borderId="0" xfId="30" applyFont="1" applyFill="1"/>
    <xf numFmtId="0" fontId="131" fillId="0" borderId="0" xfId="30" applyFont="1" applyFill="1" applyBorder="1"/>
    <xf numFmtId="0" fontId="129" fillId="0" borderId="0" xfId="30" applyFont="1" applyFill="1" applyBorder="1"/>
    <xf numFmtId="0" fontId="129" fillId="0" borderId="0" xfId="30" applyFont="1" applyAlignment="1">
      <alignment vertical="center"/>
    </xf>
    <xf numFmtId="4" fontId="129" fillId="0" borderId="0" xfId="30" applyNumberFormat="1" applyFont="1"/>
    <xf numFmtId="4" fontId="131" fillId="0" borderId="0" xfId="30" applyNumberFormat="1" applyFont="1"/>
    <xf numFmtId="0" fontId="45" fillId="0" borderId="0" xfId="30" applyFont="1" applyAlignment="1"/>
    <xf numFmtId="49" fontId="50" fillId="0" borderId="0" xfId="30" applyNumberFormat="1" applyFont="1" applyFill="1" applyBorder="1" applyAlignment="1">
      <alignment horizontal="center" vertical="center" wrapText="1"/>
    </xf>
    <xf numFmtId="0" fontId="50" fillId="0" borderId="0" xfId="30" applyFont="1" applyFill="1" applyBorder="1" applyAlignment="1">
      <alignment horizontal="left" vertical="center" wrapText="1" indent="1"/>
    </xf>
    <xf numFmtId="49" fontId="50" fillId="0" borderId="0" xfId="30" applyNumberFormat="1" applyFont="1" applyFill="1" applyAlignment="1">
      <alignment horizontal="center" vertical="center" wrapText="1"/>
    </xf>
    <xf numFmtId="0" fontId="50" fillId="0" borderId="0" xfId="30" applyFont="1" applyFill="1" applyAlignment="1">
      <alignment horizontal="left" vertical="center" wrapText="1" indent="1"/>
    </xf>
    <xf numFmtId="3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 wrapText="1"/>
    </xf>
    <xf numFmtId="0" fontId="132" fillId="10" borderId="0" xfId="0" applyFont="1" applyFill="1" applyAlignment="1">
      <alignment horizontal="right" vertical="center" wrapText="1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 wrapText="1"/>
    </xf>
    <xf numFmtId="0" fontId="106" fillId="0" borderId="27" xfId="30" applyFont="1" applyFill="1" applyBorder="1" applyAlignment="1">
      <alignment horizontal="center" vertical="center"/>
    </xf>
    <xf numFmtId="49" fontId="50" fillId="0" borderId="22" xfId="30" applyNumberFormat="1" applyFont="1" applyFill="1" applyBorder="1" applyAlignment="1">
      <alignment horizontal="center" vertical="center" wrapText="1"/>
    </xf>
    <xf numFmtId="0" fontId="50" fillId="0" borderId="22" xfId="30" applyFont="1" applyFill="1" applyBorder="1" applyAlignment="1">
      <alignment horizontal="left" vertical="center" wrapText="1" indent="1"/>
    </xf>
    <xf numFmtId="3" fontId="50" fillId="0" borderId="22" xfId="0" applyNumberFormat="1" applyFont="1" applyBorder="1" applyAlignment="1">
      <alignment horizontal="right" vertical="center"/>
    </xf>
    <xf numFmtId="3" fontId="50" fillId="0" borderId="22" xfId="0" applyNumberFormat="1" applyFont="1" applyBorder="1" applyAlignment="1">
      <alignment horizontal="right" vertical="center" wrapText="1"/>
    </xf>
    <xf numFmtId="0" fontId="132" fillId="10" borderId="22" xfId="0" applyFont="1" applyFill="1" applyBorder="1" applyAlignment="1">
      <alignment horizontal="right" vertical="center" wrapText="1"/>
    </xf>
    <xf numFmtId="0" fontId="106" fillId="0" borderId="22" xfId="30" applyFont="1" applyBorder="1" applyAlignment="1">
      <alignment horizontal="center" vertical="center" wrapText="1"/>
    </xf>
    <xf numFmtId="0" fontId="36" fillId="9" borderId="133" xfId="0" applyFont="1" applyFill="1" applyBorder="1" applyAlignment="1">
      <alignment horizontal="center" vertical="center" wrapText="1"/>
    </xf>
    <xf numFmtId="0" fontId="36" fillId="9" borderId="133" xfId="0" applyFont="1" applyFill="1" applyBorder="1" applyAlignment="1">
      <alignment horizontal="left" vertical="center" wrapText="1"/>
    </xf>
    <xf numFmtId="0" fontId="8" fillId="0" borderId="133" xfId="0" applyFont="1" applyFill="1" applyBorder="1" applyAlignment="1">
      <alignment horizontal="center" vertical="center"/>
    </xf>
    <xf numFmtId="0" fontId="27" fillId="0" borderId="133" xfId="7" applyNumberFormat="1" applyFont="1" applyBorder="1" applyAlignment="1">
      <alignment vertical="center"/>
    </xf>
    <xf numFmtId="0" fontId="8" fillId="0" borderId="133" xfId="0" applyFont="1" applyBorder="1" applyAlignment="1">
      <alignment vertical="center"/>
    </xf>
    <xf numFmtId="0" fontId="8" fillId="0" borderId="133" xfId="0" applyFont="1" applyBorder="1" applyAlignment="1">
      <alignment horizontal="left" vertical="center"/>
    </xf>
    <xf numFmtId="0" fontId="7" fillId="0" borderId="133" xfId="0" applyFont="1" applyBorder="1" applyAlignment="1">
      <alignment horizontal="left" vertical="center"/>
    </xf>
    <xf numFmtId="0" fontId="1" fillId="0" borderId="133" xfId="0" applyFont="1" applyFill="1" applyBorder="1" applyAlignment="1">
      <alignment horizontal="center" vertical="center"/>
    </xf>
    <xf numFmtId="0" fontId="0" fillId="0" borderId="133" xfId="0" applyFont="1" applyBorder="1" applyAlignment="1">
      <alignment horizontal="left" vertical="center"/>
    </xf>
    <xf numFmtId="0" fontId="27" fillId="0" borderId="133" xfId="7" applyNumberFormat="1" applyFont="1" applyFill="1" applyBorder="1" applyAlignment="1">
      <alignment vertical="center"/>
    </xf>
    <xf numFmtId="0" fontId="0" fillId="0" borderId="133" xfId="0" applyFont="1" applyFill="1" applyBorder="1" applyAlignment="1">
      <alignment horizontal="left" vertical="center"/>
    </xf>
    <xf numFmtId="0" fontId="133" fillId="9" borderId="134" xfId="0" applyFont="1" applyFill="1" applyBorder="1" applyAlignment="1">
      <alignment horizontal="center" vertical="center" wrapText="1"/>
    </xf>
    <xf numFmtId="0" fontId="133" fillId="9" borderId="135" xfId="0" applyFont="1" applyFill="1" applyBorder="1" applyAlignment="1">
      <alignment horizontal="center" vertical="center" wrapText="1"/>
    </xf>
    <xf numFmtId="0" fontId="27" fillId="0" borderId="133" xfId="0" applyFont="1" applyBorder="1" applyAlignment="1">
      <alignment vertical="center"/>
    </xf>
    <xf numFmtId="0" fontId="27" fillId="0" borderId="133" xfId="0" applyFont="1" applyBorder="1" applyAlignment="1">
      <alignment horizontal="left" vertical="center"/>
    </xf>
    <xf numFmtId="0" fontId="1" fillId="0" borderId="133" xfId="0" quotePrefix="1" applyFont="1" applyFill="1" applyBorder="1" applyAlignment="1">
      <alignment vertical="center"/>
    </xf>
    <xf numFmtId="0" fontId="1" fillId="0" borderId="133" xfId="0" quotePrefix="1" applyFont="1" applyBorder="1" applyAlignment="1">
      <alignment vertical="center"/>
    </xf>
    <xf numFmtId="0" fontId="27" fillId="0" borderId="0" xfId="0" applyFont="1"/>
    <xf numFmtId="10" fontId="97" fillId="0" borderId="19" xfId="14" applyNumberFormat="1" applyFont="1" applyBorder="1" applyAlignment="1">
      <alignment horizontal="right" vertical="center"/>
    </xf>
    <xf numFmtId="0" fontId="27" fillId="0" borderId="133" xfId="0" applyFont="1" applyFill="1" applyBorder="1" applyAlignment="1">
      <alignment horizontal="center" vertical="center"/>
    </xf>
    <xf numFmtId="0" fontId="27" fillId="0" borderId="133" xfId="7" applyFont="1" applyFill="1" applyBorder="1" applyAlignment="1">
      <alignment vertical="center"/>
    </xf>
    <xf numFmtId="0" fontId="27" fillId="0" borderId="133" xfId="0" quotePrefix="1" applyFont="1" applyFill="1" applyBorder="1" applyAlignment="1">
      <alignment vertical="center"/>
    </xf>
    <xf numFmtId="0" fontId="27" fillId="0" borderId="133" xfId="0" applyFont="1" applyFill="1" applyBorder="1" applyAlignment="1">
      <alignment horizontal="left" vertical="center"/>
    </xf>
    <xf numFmtId="0" fontId="27" fillId="0" borderId="0" xfId="0" applyFont="1" applyFill="1"/>
    <xf numFmtId="0" fontId="48" fillId="0" borderId="8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left" vertical="center" wrapText="1" indent="2"/>
    </xf>
    <xf numFmtId="3" fontId="11" fillId="0" borderId="0" xfId="0" applyNumberFormat="1" applyFont="1"/>
    <xf numFmtId="0" fontId="134" fillId="0" borderId="0" xfId="31" applyFill="1"/>
    <xf numFmtId="0" fontId="134" fillId="0" borderId="0" xfId="31"/>
    <xf numFmtId="0" fontId="134" fillId="0" borderId="136" xfId="31" applyFill="1" applyBorder="1"/>
    <xf numFmtId="0" fontId="134" fillId="0" borderId="137" xfId="31" applyFill="1" applyBorder="1"/>
    <xf numFmtId="0" fontId="134" fillId="0" borderId="138" xfId="31" applyFill="1" applyBorder="1"/>
    <xf numFmtId="0" fontId="134" fillId="0" borderId="139" xfId="31" applyFill="1" applyBorder="1"/>
    <xf numFmtId="0" fontId="134" fillId="0" borderId="0" xfId="31" applyFill="1" applyBorder="1"/>
    <xf numFmtId="0" fontId="134" fillId="0" borderId="140" xfId="31" applyFill="1" applyBorder="1"/>
    <xf numFmtId="0" fontId="134" fillId="0" borderId="139" xfId="31" applyBorder="1"/>
    <xf numFmtId="0" fontId="135" fillId="0" borderId="0" xfId="31" applyFont="1" applyFill="1" applyBorder="1"/>
    <xf numFmtId="0" fontId="135" fillId="0" borderId="139" xfId="31" applyFont="1" applyFill="1" applyBorder="1"/>
    <xf numFmtId="0" fontId="136" fillId="0" borderId="0" xfId="31" applyFont="1" applyFill="1" applyBorder="1" applyAlignment="1">
      <alignment horizontal="left"/>
    </xf>
    <xf numFmtId="0" fontId="135" fillId="0" borderId="0" xfId="31" applyFont="1" applyBorder="1"/>
    <xf numFmtId="0" fontId="137" fillId="0" borderId="0" xfId="31" applyFont="1" applyFill="1" applyBorder="1" applyAlignment="1">
      <alignment horizontal="center"/>
    </xf>
    <xf numFmtId="0" fontId="137" fillId="0" borderId="0" xfId="31" applyFont="1" applyFill="1" applyBorder="1" applyAlignment="1">
      <alignment horizontal="center" wrapText="1"/>
    </xf>
    <xf numFmtId="0" fontId="137" fillId="0" borderId="0" xfId="31" applyFont="1" applyFill="1" applyBorder="1"/>
    <xf numFmtId="0" fontId="138" fillId="0" borderId="0" xfId="31" applyFont="1" applyFill="1" applyBorder="1" applyAlignment="1">
      <alignment horizontal="center"/>
    </xf>
    <xf numFmtId="0" fontId="134" fillId="0" borderId="141" xfId="31" applyBorder="1"/>
    <xf numFmtId="0" fontId="134" fillId="0" borderId="142" xfId="31" applyBorder="1"/>
    <xf numFmtId="0" fontId="134" fillId="0" borderId="143" xfId="31" applyBorder="1"/>
    <xf numFmtId="0" fontId="106" fillId="0" borderId="0" xfId="27" applyFont="1"/>
    <xf numFmtId="0" fontId="105" fillId="0" borderId="0" xfId="27" applyFont="1" applyAlignment="1">
      <alignment horizontal="center" vertical="center" wrapText="1"/>
    </xf>
    <xf numFmtId="0" fontId="105" fillId="0" borderId="39" xfId="27" applyFont="1" applyBorder="1" applyAlignment="1">
      <alignment horizontal="center" vertical="center" wrapText="1"/>
    </xf>
    <xf numFmtId="0" fontId="105" fillId="0" borderId="0" xfId="27" applyFont="1" applyAlignment="1">
      <alignment vertical="center" wrapText="1"/>
    </xf>
    <xf numFmtId="0" fontId="105" fillId="0" borderId="0" xfId="27" applyFont="1" applyBorder="1" applyAlignment="1">
      <alignment horizontal="center" vertical="center" wrapText="1"/>
    </xf>
    <xf numFmtId="0" fontId="105" fillId="0" borderId="0" xfId="27" applyFont="1" applyBorder="1" applyAlignment="1">
      <alignment vertical="center" wrapText="1"/>
    </xf>
    <xf numFmtId="0" fontId="105" fillId="5" borderId="39" xfId="27" applyFont="1" applyFill="1" applyBorder="1" applyAlignment="1">
      <alignment horizontal="center" vertical="center"/>
    </xf>
    <xf numFmtId="0" fontId="105" fillId="0" borderId="23" xfId="27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Continuous" vertical="center"/>
    </xf>
    <xf numFmtId="0" fontId="97" fillId="0" borderId="22" xfId="0" applyFont="1" applyBorder="1" applyAlignment="1">
      <alignment horizontal="centerContinuous" vertical="center" wrapText="1"/>
    </xf>
    <xf numFmtId="0" fontId="55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45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3" fontId="109" fillId="0" borderId="22" xfId="0" applyNumberFormat="1" applyFont="1" applyBorder="1" applyAlignment="1" applyProtection="1">
      <alignment horizontal="center" vertical="center" wrapText="1"/>
      <protection locked="0"/>
    </xf>
    <xf numFmtId="3" fontId="39" fillId="0" borderId="0" xfId="0" applyNumberFormat="1" applyFont="1" applyBorder="1" applyAlignment="1" applyProtection="1">
      <alignment horizontal="center"/>
      <protection locked="0"/>
    </xf>
    <xf numFmtId="3" fontId="109" fillId="0" borderId="0" xfId="0" applyNumberFormat="1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3" fontId="48" fillId="0" borderId="10" xfId="0" applyNumberFormat="1" applyFont="1" applyBorder="1" applyAlignment="1" applyProtection="1">
      <alignment horizontal="right" vertical="center"/>
      <protection locked="0"/>
    </xf>
    <xf numFmtId="0" fontId="48" fillId="0" borderId="8" xfId="0" applyFont="1" applyBorder="1" applyAlignment="1" applyProtection="1">
      <alignment horizontal="right" vertical="center"/>
      <protection locked="0"/>
    </xf>
    <xf numFmtId="0" fontId="48" fillId="0" borderId="8" xfId="0" applyFont="1" applyBorder="1" applyAlignment="1" applyProtection="1">
      <alignment vertical="center" wrapText="1"/>
      <protection locked="0"/>
    </xf>
    <xf numFmtId="3" fontId="48" fillId="0" borderId="8" xfId="0" applyNumberFormat="1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 applyProtection="1">
      <alignment vertical="center" wrapText="1"/>
      <protection locked="0"/>
    </xf>
    <xf numFmtId="3" fontId="48" fillId="0" borderId="11" xfId="0" applyNumberFormat="1" applyFont="1" applyBorder="1" applyAlignment="1" applyProtection="1">
      <alignment horizontal="right" vertical="center"/>
      <protection locked="0"/>
    </xf>
    <xf numFmtId="0" fontId="48" fillId="0" borderId="27" xfId="0" applyFont="1" applyBorder="1" applyAlignment="1" applyProtection="1">
      <alignment horizontal="right" vertical="center"/>
      <protection locked="0"/>
    </xf>
    <xf numFmtId="0" fontId="48" fillId="0" borderId="27" xfId="0" applyFont="1" applyBorder="1" applyAlignment="1" applyProtection="1">
      <alignment vertical="center" wrapText="1"/>
      <protection locked="0"/>
    </xf>
    <xf numFmtId="3" fontId="48" fillId="0" borderId="27" xfId="0" applyNumberFormat="1" applyFont="1" applyBorder="1" applyAlignment="1" applyProtection="1">
      <alignment horizontal="right" vertical="center"/>
      <protection locked="0"/>
    </xf>
    <xf numFmtId="10" fontId="48" fillId="0" borderId="10" xfId="0" applyNumberFormat="1" applyFont="1" applyBorder="1" applyAlignment="1" applyProtection="1">
      <alignment horizontal="right" vertical="center"/>
      <protection locked="0"/>
    </xf>
    <xf numFmtId="10" fontId="48" fillId="0" borderId="8" xfId="0" applyNumberFormat="1" applyFont="1" applyBorder="1" applyAlignment="1" applyProtection="1">
      <alignment horizontal="right" vertical="center"/>
      <protection locked="0"/>
    </xf>
    <xf numFmtId="10" fontId="48" fillId="0" borderId="11" xfId="0" applyNumberFormat="1" applyFont="1" applyBorder="1" applyAlignment="1" applyProtection="1">
      <alignment horizontal="right" vertical="center"/>
      <protection locked="0"/>
    </xf>
    <xf numFmtId="0" fontId="33" fillId="0" borderId="0" xfId="0" applyFont="1" applyProtection="1"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 applyProtection="1">
      <alignment vertical="center" wrapText="1"/>
      <protection locked="0"/>
    </xf>
    <xf numFmtId="10" fontId="48" fillId="0" borderId="19" xfId="0" applyNumberFormat="1" applyFont="1" applyBorder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right"/>
      <protection locked="0"/>
    </xf>
    <xf numFmtId="0" fontId="43" fillId="0" borderId="0" xfId="0" applyFont="1" applyProtection="1">
      <protection locked="0"/>
    </xf>
    <xf numFmtId="0" fontId="116" fillId="0" borderId="0" xfId="26" applyFont="1" applyFill="1" applyAlignment="1" applyProtection="1">
      <alignment horizontal="center" vertical="center"/>
      <protection locked="0"/>
    </xf>
    <xf numFmtId="0" fontId="43" fillId="0" borderId="0" xfId="27" applyFont="1" applyProtection="1">
      <protection locked="0"/>
    </xf>
    <xf numFmtId="0" fontId="97" fillId="0" borderId="0" xfId="27" applyFont="1" applyAlignment="1" applyProtection="1">
      <alignment vertical="center"/>
      <protection locked="0"/>
    </xf>
    <xf numFmtId="0" fontId="45" fillId="0" borderId="0" xfId="27" applyFont="1" applyProtection="1">
      <protection locked="0"/>
    </xf>
    <xf numFmtId="0" fontId="42" fillId="0" borderId="0" xfId="27" applyFont="1" applyAlignment="1" applyProtection="1">
      <alignment vertical="center"/>
      <protection locked="0"/>
    </xf>
    <xf numFmtId="0" fontId="117" fillId="0" borderId="0" xfId="27" applyFont="1" applyFill="1" applyAlignment="1" applyProtection="1">
      <alignment vertical="center" wrapText="1"/>
      <protection locked="0"/>
    </xf>
    <xf numFmtId="0" fontId="118" fillId="5" borderId="39" xfId="27" applyFont="1" applyFill="1" applyBorder="1" applyAlignment="1" applyProtection="1">
      <alignment horizontal="center" vertical="center"/>
      <protection locked="0"/>
    </xf>
    <xf numFmtId="0" fontId="117" fillId="0" borderId="0" xfId="27" applyFont="1" applyFill="1" applyBorder="1" applyAlignment="1" applyProtection="1">
      <alignment vertical="center" wrapText="1"/>
      <protection locked="0"/>
    </xf>
    <xf numFmtId="0" fontId="117" fillId="0" borderId="23" xfId="27" applyFont="1" applyFill="1" applyBorder="1" applyAlignment="1" applyProtection="1">
      <alignment vertical="center" wrapText="1"/>
      <protection locked="0"/>
    </xf>
    <xf numFmtId="0" fontId="118" fillId="5" borderId="23" xfId="27" applyFont="1" applyFill="1" applyBorder="1" applyAlignment="1" applyProtection="1">
      <alignment horizontal="center" vertical="center" wrapText="1"/>
      <protection locked="0"/>
    </xf>
    <xf numFmtId="0" fontId="119" fillId="10" borderId="24" xfId="27" applyFont="1" applyFill="1" applyBorder="1" applyAlignment="1" applyProtection="1">
      <alignment vertical="center" wrapText="1"/>
      <protection locked="0"/>
    </xf>
    <xf numFmtId="3" fontId="119" fillId="10" borderId="24" xfId="27" applyNumberFormat="1" applyFont="1" applyFill="1" applyBorder="1" applyAlignment="1" applyProtection="1">
      <alignment horizontal="right" vertical="center"/>
      <protection locked="0"/>
    </xf>
    <xf numFmtId="3" fontId="43" fillId="0" borderId="0" xfId="27" applyNumberFormat="1" applyFont="1" applyProtection="1">
      <protection locked="0"/>
    </xf>
    <xf numFmtId="0" fontId="117" fillId="10" borderId="80" xfId="27" applyFont="1" applyFill="1" applyBorder="1" applyAlignment="1" applyProtection="1">
      <alignment vertical="center" wrapText="1"/>
      <protection locked="0"/>
    </xf>
    <xf numFmtId="3" fontId="117" fillId="5" borderId="80" xfId="27" applyNumberFormat="1" applyFont="1" applyFill="1" applyBorder="1" applyAlignment="1" applyProtection="1">
      <alignment horizontal="right" vertical="center"/>
      <protection locked="0"/>
    </xf>
    <xf numFmtId="0" fontId="117" fillId="10" borderId="79" xfId="27" applyFont="1" applyFill="1" applyBorder="1" applyAlignment="1" applyProtection="1">
      <alignment vertical="center" wrapText="1"/>
      <protection locked="0"/>
    </xf>
    <xf numFmtId="3" fontId="117" fillId="5" borderId="79" xfId="27" applyNumberFormat="1" applyFont="1" applyFill="1" applyBorder="1" applyAlignment="1" applyProtection="1">
      <alignment horizontal="right" vertical="center"/>
      <protection locked="0"/>
    </xf>
    <xf numFmtId="0" fontId="120" fillId="10" borderId="79" xfId="27" applyFont="1" applyFill="1" applyBorder="1" applyAlignment="1" applyProtection="1">
      <alignment horizontal="left" vertical="center" wrapText="1" indent="1"/>
      <protection locked="0"/>
    </xf>
    <xf numFmtId="3" fontId="117" fillId="5" borderId="79" xfId="27" applyNumberFormat="1" applyFont="1" applyFill="1" applyBorder="1" applyAlignment="1" applyProtection="1">
      <alignment vertical="center"/>
      <protection locked="0"/>
    </xf>
    <xf numFmtId="4" fontId="117" fillId="5" borderId="79" xfId="27" applyNumberFormat="1" applyFont="1" applyFill="1" applyBorder="1" applyAlignment="1" applyProtection="1">
      <alignment horizontal="right" vertical="center"/>
      <protection locked="0"/>
    </xf>
    <xf numFmtId="3" fontId="117" fillId="0" borderId="79" xfId="27" applyNumberFormat="1" applyFont="1" applyFill="1" applyBorder="1" applyAlignment="1" applyProtection="1">
      <alignment horizontal="right" vertical="center"/>
      <protection locked="0"/>
    </xf>
    <xf numFmtId="0" fontId="97" fillId="10" borderId="81" xfId="27" applyFont="1" applyFill="1" applyBorder="1" applyAlignment="1" applyProtection="1">
      <alignment vertical="center" wrapText="1"/>
      <protection locked="0"/>
    </xf>
    <xf numFmtId="3" fontId="97" fillId="5" borderId="81" xfId="27" applyNumberFormat="1" applyFont="1" applyFill="1" applyBorder="1" applyAlignment="1" applyProtection="1">
      <alignment horizontal="right" vertical="center"/>
      <protection locked="0"/>
    </xf>
    <xf numFmtId="3" fontId="102" fillId="0" borderId="0" xfId="27" applyNumberFormat="1" applyFont="1" applyProtection="1">
      <protection locked="0"/>
    </xf>
    <xf numFmtId="0" fontId="102" fillId="0" borderId="0" xfId="27" applyFont="1" applyProtection="1">
      <protection locked="0"/>
    </xf>
    <xf numFmtId="0" fontId="119" fillId="10" borderId="0" xfId="27" applyFont="1" applyFill="1" applyAlignment="1" applyProtection="1">
      <alignment vertical="center" wrapText="1"/>
      <protection locked="0"/>
    </xf>
    <xf numFmtId="3" fontId="119" fillId="10" borderId="0" xfId="27" applyNumberFormat="1" applyFont="1" applyFill="1" applyAlignment="1" applyProtection="1">
      <alignment horizontal="right" vertical="center"/>
      <protection locked="0"/>
    </xf>
    <xf numFmtId="0" fontId="119" fillId="10" borderId="81" xfId="27" applyFont="1" applyFill="1" applyBorder="1" applyAlignment="1" applyProtection="1">
      <alignment vertical="center" wrapText="1"/>
      <protection locked="0"/>
    </xf>
    <xf numFmtId="3" fontId="49" fillId="5" borderId="81" xfId="27" applyNumberFormat="1" applyFont="1" applyFill="1" applyBorder="1" applyAlignment="1" applyProtection="1">
      <alignment horizontal="right" vertical="center"/>
      <protection locked="0"/>
    </xf>
    <xf numFmtId="0" fontId="119" fillId="10" borderId="80" xfId="27" applyFont="1" applyFill="1" applyBorder="1" applyAlignment="1" applyProtection="1">
      <alignment vertical="center" wrapText="1"/>
      <protection locked="0"/>
    </xf>
    <xf numFmtId="3" fontId="119" fillId="10" borderId="80" xfId="27" applyNumberFormat="1" applyFont="1" applyFill="1" applyBorder="1" applyAlignment="1" applyProtection="1">
      <alignment horizontal="right" vertical="center"/>
      <protection locked="0"/>
    </xf>
    <xf numFmtId="3" fontId="117" fillId="5" borderId="0" xfId="27" applyNumberFormat="1" applyFont="1" applyFill="1" applyBorder="1" applyAlignment="1" applyProtection="1">
      <alignment horizontal="right" vertical="center"/>
      <protection locked="0"/>
    </xf>
    <xf numFmtId="3" fontId="43" fillId="0" borderId="0" xfId="27" applyNumberFormat="1" applyFont="1" applyBorder="1" applyProtection="1">
      <protection locked="0"/>
    </xf>
    <xf numFmtId="0" fontId="43" fillId="0" borderId="0" xfId="27" applyFont="1" applyBorder="1" applyProtection="1">
      <protection locked="0"/>
    </xf>
    <xf numFmtId="0" fontId="119" fillId="10" borderId="79" xfId="27" applyFont="1" applyFill="1" applyBorder="1" applyAlignment="1" applyProtection="1">
      <alignment vertical="center" wrapText="1"/>
      <protection locked="0"/>
    </xf>
    <xf numFmtId="3" fontId="119" fillId="5" borderId="79" xfId="27" applyNumberFormat="1" applyFont="1" applyFill="1" applyBorder="1" applyAlignment="1" applyProtection="1">
      <alignment horizontal="right" vertical="center"/>
      <protection locked="0"/>
    </xf>
    <xf numFmtId="3" fontId="119" fillId="5" borderId="0" xfId="27" applyNumberFormat="1" applyFont="1" applyFill="1" applyBorder="1" applyAlignment="1" applyProtection="1">
      <alignment horizontal="right" vertical="center"/>
      <protection locked="0"/>
    </xf>
    <xf numFmtId="3" fontId="118" fillId="5" borderId="0" xfId="27" applyNumberFormat="1" applyFont="1" applyFill="1" applyBorder="1" applyAlignment="1" applyProtection="1">
      <alignment horizontal="right" vertical="center"/>
      <protection locked="0"/>
    </xf>
    <xf numFmtId="3" fontId="97" fillId="0" borderId="0" xfId="0" applyNumberFormat="1" applyFont="1" applyBorder="1" applyAlignment="1">
      <alignment horizontal="center" vertical="center" wrapText="1"/>
    </xf>
    <xf numFmtId="0" fontId="98" fillId="0" borderId="0" xfId="0" applyFont="1" applyBorder="1"/>
    <xf numFmtId="0" fontId="44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7" fillId="0" borderId="0" xfId="0" applyFont="1"/>
    <xf numFmtId="3" fontId="39" fillId="0" borderId="0" xfId="0" applyNumberFormat="1" applyFont="1" applyAlignment="1">
      <alignment horizontal="center" vertical="center" wrapText="1"/>
    </xf>
    <xf numFmtId="0" fontId="97" fillId="0" borderId="21" xfId="0" applyFont="1" applyBorder="1" applyAlignment="1" applyProtection="1">
      <alignment horizontal="left" wrapText="1"/>
      <protection locked="0"/>
    </xf>
    <xf numFmtId="0" fontId="97" fillId="0" borderId="21" xfId="0" applyFont="1" applyBorder="1" applyAlignment="1" applyProtection="1">
      <alignment horizontal="left" vertical="center" wrapText="1"/>
      <protection locked="0"/>
    </xf>
    <xf numFmtId="0" fontId="98" fillId="0" borderId="21" xfId="0" applyFont="1" applyBorder="1" applyProtection="1">
      <protection locked="0"/>
    </xf>
    <xf numFmtId="0" fontId="118" fillId="5" borderId="0" xfId="27" applyFont="1" applyFill="1" applyBorder="1" applyAlignment="1" applyProtection="1">
      <alignment horizontal="center" vertical="center" wrapText="1"/>
      <protection locked="0"/>
    </xf>
    <xf numFmtId="0" fontId="118" fillId="5" borderId="23" xfId="27" applyFont="1" applyFill="1" applyBorder="1" applyAlignment="1" applyProtection="1">
      <alignment horizontal="center" vertical="center" wrapText="1"/>
      <protection locked="0"/>
    </xf>
    <xf numFmtId="0" fontId="118" fillId="5" borderId="24" xfId="27" applyFont="1" applyFill="1" applyBorder="1" applyAlignment="1" applyProtection="1">
      <alignment horizontal="center" vertical="center" wrapText="1"/>
      <protection locked="0"/>
    </xf>
    <xf numFmtId="0" fontId="105" fillId="0" borderId="0" xfId="27" applyFont="1" applyBorder="1" applyAlignment="1">
      <alignment horizontal="center" vertical="center" wrapText="1"/>
    </xf>
    <xf numFmtId="0" fontId="105" fillId="0" borderId="24" xfId="27" applyFont="1" applyBorder="1" applyAlignment="1">
      <alignment horizontal="center" vertical="center" wrapText="1"/>
    </xf>
    <xf numFmtId="0" fontId="105" fillId="0" borderId="40" xfId="27" applyFont="1" applyBorder="1" applyAlignment="1">
      <alignment horizontal="center" vertical="center" wrapText="1"/>
    </xf>
    <xf numFmtId="0" fontId="105" fillId="0" borderId="23" xfId="27" applyFont="1" applyBorder="1" applyAlignment="1">
      <alignment horizontal="center" vertical="center" wrapText="1"/>
    </xf>
    <xf numFmtId="3" fontId="109" fillId="0" borderId="23" xfId="0" applyNumberFormat="1" applyFont="1" applyBorder="1" applyAlignment="1">
      <alignment horizontal="center" vertical="center" wrapText="1"/>
    </xf>
    <xf numFmtId="3" fontId="109" fillId="0" borderId="57" xfId="0" applyNumberFormat="1" applyFont="1" applyBorder="1" applyAlignment="1">
      <alignment horizontal="center" vertical="center" wrapText="1"/>
    </xf>
    <xf numFmtId="3" fontId="109" fillId="0" borderId="54" xfId="0" applyNumberFormat="1" applyFont="1" applyBorder="1" applyAlignment="1">
      <alignment horizontal="center" vertical="center" wrapText="1"/>
    </xf>
    <xf numFmtId="3" fontId="109" fillId="0" borderId="0" xfId="0" applyNumberFormat="1" applyFont="1" applyBorder="1" applyAlignment="1">
      <alignment horizontal="center" vertical="center" wrapText="1"/>
    </xf>
    <xf numFmtId="3" fontId="109" fillId="0" borderId="9" xfId="0" applyNumberFormat="1" applyFont="1" applyBorder="1" applyAlignment="1">
      <alignment horizontal="center" vertical="center" wrapText="1"/>
    </xf>
    <xf numFmtId="0" fontId="97" fillId="6" borderId="21" xfId="0" applyFont="1" applyFill="1" applyBorder="1" applyAlignment="1">
      <alignment horizontal="left" wrapText="1"/>
    </xf>
    <xf numFmtId="3" fontId="109" fillId="0" borderId="40" xfId="0" applyNumberFormat="1" applyFont="1" applyFill="1" applyBorder="1" applyAlignment="1">
      <alignment horizontal="center" vertical="center"/>
    </xf>
    <xf numFmtId="3" fontId="109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97" fillId="2" borderId="21" xfId="0" applyFont="1" applyFill="1" applyBorder="1" applyAlignment="1">
      <alignment horizontal="left" wrapText="1"/>
    </xf>
    <xf numFmtId="0" fontId="98" fillId="2" borderId="21" xfId="0" applyFont="1" applyFill="1" applyBorder="1"/>
    <xf numFmtId="0" fontId="97" fillId="2" borderId="19" xfId="0" applyFont="1" applyFill="1" applyBorder="1" applyAlignment="1">
      <alignment horizontal="left" wrapText="1"/>
    </xf>
    <xf numFmtId="0" fontId="98" fillId="2" borderId="19" xfId="0" applyFont="1" applyFill="1" applyBorder="1"/>
    <xf numFmtId="0" fontId="48" fillId="6" borderId="27" xfId="0" applyFont="1" applyFill="1" applyBorder="1" applyAlignment="1">
      <alignment horizontal="center" vertical="center" wrapText="1"/>
    </xf>
    <xf numFmtId="0" fontId="48" fillId="6" borderId="0" xfId="0" applyFont="1" applyFill="1" applyBorder="1" applyAlignment="1">
      <alignment horizontal="center" vertical="center" wrapText="1"/>
    </xf>
    <xf numFmtId="0" fontId="48" fillId="6" borderId="22" xfId="0" applyFont="1" applyFill="1" applyBorder="1" applyAlignment="1">
      <alignment horizontal="center" vertical="center" wrapText="1"/>
    </xf>
    <xf numFmtId="0" fontId="97" fillId="0" borderId="21" xfId="0" applyFont="1" applyBorder="1" applyAlignment="1">
      <alignment horizontal="left" vertical="center" wrapText="1"/>
    </xf>
    <xf numFmtId="0" fontId="98" fillId="0" borderId="21" xfId="0" applyFont="1" applyBorder="1" applyAlignment="1">
      <alignment vertical="center"/>
    </xf>
    <xf numFmtId="3" fontId="110" fillId="0" borderId="6" xfId="0" applyNumberFormat="1" applyFont="1" applyBorder="1" applyAlignment="1">
      <alignment horizontal="center" vertical="center" wrapText="1"/>
    </xf>
    <xf numFmtId="0" fontId="110" fillId="0" borderId="22" xfId="0" applyFont="1" applyBorder="1"/>
    <xf numFmtId="0" fontId="97" fillId="0" borderId="21" xfId="0" applyFont="1" applyBorder="1" applyAlignment="1">
      <alignment horizontal="left" wrapText="1"/>
    </xf>
    <xf numFmtId="0" fontId="98" fillId="0" borderId="21" xfId="0" applyFont="1" applyBorder="1"/>
    <xf numFmtId="0" fontId="40" fillId="0" borderId="21" xfId="0" applyFont="1" applyBorder="1" applyAlignment="1">
      <alignment horizontal="left" wrapText="1"/>
    </xf>
    <xf numFmtId="0" fontId="41" fillId="0" borderId="21" xfId="0" applyFont="1" applyBorder="1"/>
    <xf numFmtId="3" fontId="110" fillId="0" borderId="23" xfId="0" applyNumberFormat="1" applyFont="1" applyBorder="1" applyAlignment="1">
      <alignment horizontal="center" vertical="center" wrapText="1"/>
    </xf>
    <xf numFmtId="0" fontId="110" fillId="0" borderId="23" xfId="0" applyFont="1" applyBorder="1"/>
    <xf numFmtId="0" fontId="42" fillId="6" borderId="21" xfId="14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109" fillId="5" borderId="0" xfId="14" applyFont="1" applyFill="1" applyAlignment="1">
      <alignment vertical="center"/>
    </xf>
    <xf numFmtId="0" fontId="110" fillId="0" borderId="0" xfId="0" applyFont="1"/>
    <xf numFmtId="0" fontId="109" fillId="5" borderId="24" xfId="14" applyFont="1" applyFill="1" applyBorder="1" applyAlignment="1">
      <alignment horizontal="center" vertical="center" wrapText="1"/>
    </xf>
    <xf numFmtId="0" fontId="110" fillId="0" borderId="24" xfId="0" applyFont="1" applyBorder="1"/>
    <xf numFmtId="0" fontId="109" fillId="5" borderId="24" xfId="14" applyFont="1" applyFill="1" applyBorder="1" applyAlignment="1">
      <alignment horizontal="center" vertical="center"/>
    </xf>
    <xf numFmtId="14" fontId="97" fillId="0" borderId="21" xfId="14" applyNumberFormat="1" applyFont="1" applyBorder="1" applyAlignment="1">
      <alignment horizontal="left" vertical="center"/>
    </xf>
    <xf numFmtId="0" fontId="99" fillId="0" borderId="0" xfId="0" applyFont="1" applyAlignment="1">
      <alignment vertical="center"/>
    </xf>
    <xf numFmtId="0" fontId="98" fillId="0" borderId="0" xfId="0" applyFont="1"/>
    <xf numFmtId="0" fontId="111" fillId="0" borderId="0" xfId="0" applyFont="1" applyAlignment="1">
      <alignment vertical="center"/>
    </xf>
    <xf numFmtId="14" fontId="97" fillId="0" borderId="24" xfId="14" applyNumberFormat="1" applyFont="1" applyBorder="1" applyAlignment="1">
      <alignment horizontal="center" vertical="center" wrapText="1"/>
    </xf>
    <xf numFmtId="0" fontId="98" fillId="0" borderId="24" xfId="0" applyFont="1" applyBorder="1"/>
    <xf numFmtId="14" fontId="97" fillId="0" borderId="6" xfId="14" applyNumberFormat="1" applyFont="1" applyBorder="1" applyAlignment="1">
      <alignment horizontal="center" vertical="center" wrapText="1"/>
    </xf>
    <xf numFmtId="0" fontId="110" fillId="0" borderId="39" xfId="0" applyFont="1" applyBorder="1" applyAlignment="1">
      <alignment horizontal="center" vertical="center" wrapText="1"/>
    </xf>
    <xf numFmtId="0" fontId="110" fillId="0" borderId="39" xfId="0" applyFont="1" applyBorder="1"/>
    <xf numFmtId="0" fontId="110" fillId="0" borderId="60" xfId="0" applyFont="1" applyBorder="1"/>
    <xf numFmtId="0" fontId="110" fillId="0" borderId="61" xfId="0" applyFont="1" applyBorder="1" applyAlignment="1">
      <alignment horizontal="center" vertical="center" wrapText="1"/>
    </xf>
    <xf numFmtId="0" fontId="110" fillId="0" borderId="62" xfId="0" applyFont="1" applyBorder="1"/>
    <xf numFmtId="0" fontId="110" fillId="0" borderId="40" xfId="0" applyFont="1" applyBorder="1" applyAlignment="1">
      <alignment horizontal="center" vertical="center" wrapText="1"/>
    </xf>
    <xf numFmtId="0" fontId="110" fillId="0" borderId="24" xfId="0" applyFont="1" applyBorder="1" applyAlignment="1">
      <alignment horizontal="center"/>
    </xf>
    <xf numFmtId="0" fontId="110" fillId="0" borderId="59" xfId="0" applyFont="1" applyBorder="1" applyAlignment="1">
      <alignment horizontal="center"/>
    </xf>
    <xf numFmtId="0" fontId="110" fillId="0" borderId="40" xfId="0" applyFont="1" applyBorder="1" applyAlignment="1">
      <alignment horizontal="left" vertical="center" wrapText="1"/>
    </xf>
    <xf numFmtId="0" fontId="110" fillId="0" borderId="59" xfId="0" applyFont="1" applyBorder="1"/>
    <xf numFmtId="0" fontId="110" fillId="0" borderId="6" xfId="0" applyFont="1" applyBorder="1" applyAlignment="1">
      <alignment horizontal="left" vertical="center" wrapText="1"/>
    </xf>
    <xf numFmtId="0" fontId="110" fillId="0" borderId="24" xfId="0" applyFont="1" applyBorder="1" applyAlignment="1">
      <alignment horizontal="center" vertical="center" wrapText="1"/>
    </xf>
    <xf numFmtId="0" fontId="66" fillId="0" borderId="0" xfId="0" applyFont="1"/>
    <xf numFmtId="0" fontId="110" fillId="0" borderId="68" xfId="0" applyFont="1" applyBorder="1" applyAlignment="1">
      <alignment horizontal="center" wrapText="1"/>
    </xf>
    <xf numFmtId="0" fontId="110" fillId="0" borderId="65" xfId="0" applyFont="1" applyBorder="1"/>
    <xf numFmtId="0" fontId="110" fillId="0" borderId="70" xfId="0" applyFont="1" applyBorder="1" applyAlignment="1">
      <alignment horizontal="center" vertical="center" wrapText="1"/>
    </xf>
    <xf numFmtId="0" fontId="110" fillId="0" borderId="55" xfId="0" applyFont="1" applyBorder="1"/>
    <xf numFmtId="0" fontId="110" fillId="0" borderId="24" xfId="0" applyFont="1" applyBorder="1" applyAlignment="1">
      <alignment horizontal="center" wrapText="1"/>
    </xf>
    <xf numFmtId="0" fontId="110" fillId="0" borderId="69" xfId="0" applyFont="1" applyBorder="1" applyAlignment="1">
      <alignment horizontal="center" vertical="center" wrapText="1"/>
    </xf>
    <xf numFmtId="0" fontId="110" fillId="0" borderId="58" xfId="0" applyFont="1" applyBorder="1"/>
    <xf numFmtId="0" fontId="110" fillId="0" borderId="66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0" fontId="67" fillId="0" borderId="0" xfId="0" applyFont="1" applyAlignment="1">
      <alignment horizontal="justify" vertical="center" wrapText="1"/>
    </xf>
    <xf numFmtId="0" fontId="103" fillId="0" borderId="6" xfId="0" applyFont="1" applyBorder="1" applyAlignment="1">
      <alignment horizontal="center" vertical="center" wrapText="1"/>
    </xf>
    <xf numFmtId="0" fontId="98" fillId="0" borderId="22" xfId="0" applyFont="1" applyBorder="1"/>
    <xf numFmtId="0" fontId="103" fillId="0" borderId="25" xfId="0" applyFont="1" applyBorder="1" applyAlignment="1">
      <alignment horizontal="center" vertical="center" wrapText="1"/>
    </xf>
    <xf numFmtId="0" fontId="98" fillId="0" borderId="25" xfId="0" applyFont="1" applyBorder="1"/>
    <xf numFmtId="0" fontId="103" fillId="0" borderId="39" xfId="0" applyFont="1" applyBorder="1" applyAlignment="1">
      <alignment horizontal="left" vertical="center" wrapText="1"/>
    </xf>
    <xf numFmtId="0" fontId="98" fillId="0" borderId="39" xfId="0" applyFont="1" applyBorder="1" applyAlignment="1">
      <alignment horizontal="left"/>
    </xf>
    <xf numFmtId="0" fontId="103" fillId="0" borderId="39" xfId="0" applyFont="1" applyBorder="1" applyAlignment="1">
      <alignment horizontal="center" vertical="center" wrapText="1"/>
    </xf>
    <xf numFmtId="0" fontId="98" fillId="0" borderId="39" xfId="0" applyFont="1" applyBorder="1" applyAlignment="1">
      <alignment horizontal="center"/>
    </xf>
    <xf numFmtId="0" fontId="103" fillId="6" borderId="6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/>
    <xf numFmtId="0" fontId="101" fillId="0" borderId="0" xfId="0" applyFont="1" applyBorder="1" applyAlignment="1">
      <alignment vertical="center" wrapText="1"/>
    </xf>
    <xf numFmtId="0" fontId="103" fillId="6" borderId="0" xfId="0" applyFont="1" applyFill="1" applyBorder="1" applyAlignment="1">
      <alignment horizontal="center" vertical="center" wrapText="1"/>
    </xf>
    <xf numFmtId="0" fontId="110" fillId="0" borderId="0" xfId="0" applyFont="1" applyBorder="1"/>
    <xf numFmtId="0" fontId="61" fillId="0" borderId="0" xfId="0" applyFont="1"/>
    <xf numFmtId="0" fontId="110" fillId="0" borderId="24" xfId="0" applyFont="1" applyBorder="1" applyAlignment="1">
      <alignment horizontal="left" vertical="center" wrapText="1"/>
    </xf>
    <xf numFmtId="0" fontId="97" fillId="0" borderId="6" xfId="0" applyFont="1" applyBorder="1" applyAlignment="1">
      <alignment horizontal="center" vertical="center" wrapText="1"/>
    </xf>
    <xf numFmtId="0" fontId="98" fillId="0" borderId="0" xfId="0" applyFont="1" applyAlignment="1">
      <alignment vertical="top"/>
    </xf>
    <xf numFmtId="0" fontId="110" fillId="0" borderId="24" xfId="0" applyFont="1" applyBorder="1" applyAlignment="1">
      <alignment vertical="center"/>
    </xf>
    <xf numFmtId="0" fontId="101" fillId="0" borderId="0" xfId="0" applyFont="1"/>
    <xf numFmtId="0" fontId="104" fillId="0" borderId="24" xfId="0" applyFont="1" applyBorder="1" applyAlignment="1">
      <alignment horizontal="center" vertical="center" wrapText="1"/>
    </xf>
    <xf numFmtId="0" fontId="104" fillId="0" borderId="71" xfId="0" applyFont="1" applyBorder="1" applyAlignment="1">
      <alignment horizontal="left" vertical="center" wrapText="1"/>
    </xf>
    <xf numFmtId="0" fontId="98" fillId="0" borderId="40" xfId="0" applyFont="1" applyBorder="1"/>
    <xf numFmtId="0" fontId="98" fillId="0" borderId="23" xfId="0" applyFont="1" applyBorder="1"/>
    <xf numFmtId="0" fontId="104" fillId="0" borderId="24" xfId="0" applyFont="1" applyBorder="1" applyAlignment="1">
      <alignment horizontal="center" wrapText="1"/>
    </xf>
    <xf numFmtId="0" fontId="98" fillId="0" borderId="24" xfId="0" applyFont="1" applyBorder="1" applyAlignment="1">
      <alignment horizontal="center"/>
    </xf>
    <xf numFmtId="0" fontId="104" fillId="0" borderId="6" xfId="0" applyFont="1" applyBorder="1" applyAlignment="1">
      <alignment horizontal="center" vertical="center" wrapText="1"/>
    </xf>
    <xf numFmtId="0" fontId="110" fillId="0" borderId="72" xfId="0" applyFont="1" applyBorder="1" applyAlignment="1">
      <alignment horizontal="center" vertical="center" wrapText="1"/>
    </xf>
    <xf numFmtId="0" fontId="97" fillId="0" borderId="39" xfId="0" applyFont="1" applyBorder="1" applyAlignment="1">
      <alignment horizontal="center" vertical="center" wrapText="1"/>
    </xf>
    <xf numFmtId="0" fontId="98" fillId="0" borderId="73" xfId="0" applyFont="1" applyBorder="1"/>
    <xf numFmtId="0" fontId="97" fillId="0" borderId="74" xfId="0" applyFont="1" applyBorder="1" applyAlignment="1">
      <alignment horizontal="center" vertical="center" wrapText="1"/>
    </xf>
    <xf numFmtId="0" fontId="98" fillId="0" borderId="39" xfId="0" applyFont="1" applyBorder="1"/>
    <xf numFmtId="0" fontId="40" fillId="0" borderId="6" xfId="0" applyFont="1" applyBorder="1" applyAlignment="1">
      <alignment horizontal="left" wrapText="1"/>
    </xf>
    <xf numFmtId="0" fontId="41" fillId="0" borderId="0" xfId="0" applyFont="1" applyBorder="1"/>
    <xf numFmtId="0" fontId="41" fillId="0" borderId="22" xfId="0" applyFont="1" applyBorder="1"/>
    <xf numFmtId="0" fontId="110" fillId="0" borderId="0" xfId="0" applyFont="1" applyBorder="1" applyAlignment="1">
      <alignment vertical="center"/>
    </xf>
    <xf numFmtId="0" fontId="110" fillId="0" borderId="22" xfId="0" applyFont="1" applyBorder="1" applyAlignment="1">
      <alignment vertical="center"/>
    </xf>
    <xf numFmtId="0" fontId="110" fillId="0" borderId="39" xfId="0" applyFont="1" applyBorder="1" applyAlignment="1">
      <alignment horizontal="center" vertical="center"/>
    </xf>
    <xf numFmtId="0" fontId="110" fillId="0" borderId="39" xfId="0" applyFont="1" applyBorder="1" applyAlignment="1">
      <alignment vertical="center"/>
    </xf>
    <xf numFmtId="0" fontId="110" fillId="0" borderId="28" xfId="0" applyFont="1" applyBorder="1" applyAlignment="1">
      <alignment horizontal="center" vertical="center" wrapText="1"/>
    </xf>
    <xf numFmtId="0" fontId="110" fillId="0" borderId="23" xfId="0" applyFont="1" applyBorder="1" applyAlignment="1">
      <alignment vertical="center"/>
    </xf>
    <xf numFmtId="9" fontId="39" fillId="0" borderId="7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9" fontId="40" fillId="0" borderId="7" xfId="1" applyFont="1" applyBorder="1" applyAlignment="1">
      <alignment horizontal="left"/>
    </xf>
    <xf numFmtId="9" fontId="97" fillId="0" borderId="21" xfId="1" applyFont="1" applyBorder="1" applyAlignment="1">
      <alignment horizontal="center" vertical="center"/>
    </xf>
    <xf numFmtId="0" fontId="97" fillId="0" borderId="24" xfId="0" applyFont="1" applyBorder="1" applyAlignment="1">
      <alignment horizontal="center" vertical="center" wrapText="1"/>
    </xf>
    <xf numFmtId="0" fontId="97" fillId="0" borderId="25" xfId="0" applyFont="1" applyBorder="1" applyAlignment="1">
      <alignment horizontal="center" vertical="center" wrapText="1"/>
    </xf>
    <xf numFmtId="0" fontId="98" fillId="0" borderId="25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97" fillId="0" borderId="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110" fillId="0" borderId="25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22" xfId="0" applyFont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3" fontId="105" fillId="0" borderId="21" xfId="0" applyNumberFormat="1" applyFont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 wrapText="1"/>
    </xf>
    <xf numFmtId="0" fontId="76" fillId="0" borderId="22" xfId="0" applyNumberFormat="1" applyFont="1" applyFill="1" applyBorder="1" applyAlignment="1">
      <alignment horizontal="center" vertical="center" wrapText="1"/>
    </xf>
    <xf numFmtId="0" fontId="27" fillId="0" borderId="76" xfId="0" applyFont="1" applyBorder="1" applyAlignment="1">
      <alignment horizontal="left"/>
    </xf>
    <xf numFmtId="0" fontId="10" fillId="0" borderId="22" xfId="0" applyFont="1" applyBorder="1"/>
    <xf numFmtId="3" fontId="48" fillId="0" borderId="30" xfId="15" applyNumberFormat="1" applyFont="1" applyBorder="1" applyAlignment="1">
      <alignment horizontal="center" vertical="center" wrapText="1"/>
    </xf>
    <xf numFmtId="3" fontId="48" fillId="0" borderId="18" xfId="15" applyNumberFormat="1" applyFont="1" applyBorder="1" applyAlignment="1">
      <alignment horizontal="center" vertical="center" wrapText="1"/>
    </xf>
    <xf numFmtId="3" fontId="48" fillId="0" borderId="29" xfId="15" applyNumberFormat="1" applyFont="1" applyBorder="1" applyAlignment="1">
      <alignment horizontal="center" vertical="center" wrapText="1"/>
    </xf>
    <xf numFmtId="3" fontId="48" fillId="0" borderId="15" xfId="15" applyNumberFormat="1" applyFont="1" applyBorder="1" applyAlignment="1">
      <alignment horizontal="center" vertical="center" wrapText="1"/>
    </xf>
    <xf numFmtId="3" fontId="48" fillId="0" borderId="31" xfId="15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97" fillId="11" borderId="21" xfId="0" applyFont="1" applyFill="1" applyBorder="1" applyAlignment="1">
      <alignment horizontal="left" vertical="center" wrapText="1"/>
    </xf>
    <xf numFmtId="0" fontId="98" fillId="11" borderId="21" xfId="0" applyFont="1" applyFill="1" applyBorder="1" applyAlignment="1">
      <alignment horizontal="left"/>
    </xf>
    <xf numFmtId="0" fontId="56" fillId="11" borderId="21" xfId="0" applyFont="1" applyFill="1" applyBorder="1" applyAlignment="1">
      <alignment horizontal="right" vertical="center" wrapText="1"/>
    </xf>
    <xf numFmtId="0" fontId="10" fillId="11" borderId="21" xfId="0" applyFont="1" applyFill="1" applyBorder="1" applyAlignment="1">
      <alignment horizontal="right"/>
    </xf>
    <xf numFmtId="0" fontId="98" fillId="11" borderId="21" xfId="0" applyFont="1" applyFill="1" applyBorder="1"/>
    <xf numFmtId="0" fontId="80" fillId="11" borderId="21" xfId="0" applyFont="1" applyFill="1" applyBorder="1" applyAlignment="1">
      <alignment horizontal="left" vertical="center" wrapText="1"/>
    </xf>
    <xf numFmtId="0" fontId="81" fillId="11" borderId="21" xfId="0" applyFont="1" applyFill="1" applyBorder="1"/>
    <xf numFmtId="3" fontId="110" fillId="6" borderId="25" xfId="0" applyNumberFormat="1" applyFont="1" applyFill="1" applyBorder="1" applyAlignment="1">
      <alignment horizontal="center" vertical="center" wrapText="1"/>
    </xf>
    <xf numFmtId="3" fontId="110" fillId="6" borderId="49" xfId="0" applyNumberFormat="1" applyFont="1" applyFill="1" applyBorder="1" applyAlignment="1">
      <alignment horizontal="center" vertical="center" wrapText="1"/>
    </xf>
    <xf numFmtId="3" fontId="110" fillId="6" borderId="45" xfId="0" applyNumberFormat="1" applyFont="1" applyFill="1" applyBorder="1" applyAlignment="1">
      <alignment horizontal="center" vertical="center" wrapText="1"/>
    </xf>
    <xf numFmtId="0" fontId="110" fillId="6" borderId="33" xfId="0" applyFont="1" applyFill="1" applyBorder="1" applyAlignment="1">
      <alignment horizontal="center" vertical="center" wrapText="1"/>
    </xf>
    <xf numFmtId="0" fontId="110" fillId="6" borderId="21" xfId="0" applyFont="1" applyFill="1" applyBorder="1" applyAlignment="1">
      <alignment horizontal="center" vertical="center" wrapText="1"/>
    </xf>
    <xf numFmtId="0" fontId="110" fillId="6" borderId="34" xfId="0" applyFont="1" applyFill="1" applyBorder="1" applyAlignment="1">
      <alignment horizontal="center" vertical="center" wrapText="1"/>
    </xf>
    <xf numFmtId="0" fontId="110" fillId="6" borderId="35" xfId="0" applyFont="1" applyFill="1" applyBorder="1" applyAlignment="1">
      <alignment horizontal="center" vertical="center" wrapText="1"/>
    </xf>
    <xf numFmtId="0" fontId="110" fillId="6" borderId="77" xfId="0" applyFont="1" applyFill="1" applyBorder="1" applyAlignment="1">
      <alignment horizontal="center" vertical="top" wrapText="1"/>
    </xf>
    <xf numFmtId="0" fontId="110" fillId="6" borderId="78" xfId="0" applyFont="1" applyFill="1" applyBorder="1" applyAlignment="1">
      <alignment horizontal="center" vertical="top" wrapText="1"/>
    </xf>
    <xf numFmtId="0" fontId="110" fillId="6" borderId="12" xfId="0" applyFont="1" applyFill="1" applyBorder="1" applyAlignment="1">
      <alignment horizontal="center" vertical="top" wrapText="1"/>
    </xf>
    <xf numFmtId="0" fontId="110" fillId="6" borderId="16" xfId="0" applyFont="1" applyFill="1" applyBorder="1" applyAlignment="1">
      <alignment horizontal="center" vertical="top" wrapText="1"/>
    </xf>
    <xf numFmtId="0" fontId="110" fillId="6" borderId="77" xfId="0" applyFont="1" applyFill="1" applyBorder="1" applyAlignment="1">
      <alignment horizontal="center" vertical="center" wrapText="1"/>
    </xf>
    <xf numFmtId="0" fontId="110" fillId="6" borderId="27" xfId="0" applyFont="1" applyFill="1" applyBorder="1" applyAlignment="1">
      <alignment horizontal="center" vertical="center" wrapText="1"/>
    </xf>
    <xf numFmtId="0" fontId="125" fillId="0" borderId="0" xfId="30" applyFont="1" applyFill="1" applyBorder="1" applyAlignment="1">
      <alignment horizontal="center" vertical="center"/>
    </xf>
    <xf numFmtId="0" fontId="125" fillId="0" borderId="22" xfId="30" applyFont="1" applyFill="1" applyBorder="1" applyAlignment="1">
      <alignment horizontal="center" vertical="center"/>
    </xf>
    <xf numFmtId="0" fontId="50" fillId="0" borderId="0" xfId="30" applyFont="1" applyFill="1" applyBorder="1" applyAlignment="1">
      <alignment horizontal="center" vertical="center"/>
    </xf>
    <xf numFmtId="0" fontId="50" fillId="0" borderId="22" xfId="30" applyFont="1" applyFill="1" applyBorder="1" applyAlignment="1">
      <alignment horizontal="center" vertical="center"/>
    </xf>
    <xf numFmtId="0" fontId="106" fillId="0" borderId="24" xfId="30" applyFont="1" applyFill="1" applyBorder="1" applyAlignment="1">
      <alignment horizontal="center" vertical="center" wrapText="1"/>
    </xf>
    <xf numFmtId="0" fontId="106" fillId="0" borderId="24" xfId="30" applyFont="1" applyFill="1" applyBorder="1" applyAlignment="1">
      <alignment horizontal="center" vertical="center"/>
    </xf>
  </cellXfs>
  <cellStyles count="32">
    <cellStyle name="=C:\WINNT35\SYSTEM32\COMMAND.COM" xfId="3" xr:uid="{00000000-0005-0000-0000-000000000000}"/>
    <cellStyle name="Dziesiętny 11" xfId="15" xr:uid="{00000000-0005-0000-0000-000001000000}"/>
    <cellStyle name="Dziesiętny 2" xfId="24" xr:uid="{00000000-0005-0000-0000-000002000000}"/>
    <cellStyle name="Dziesiętny 3" xfId="28" xr:uid="{00000000-0005-0000-0000-000003000000}"/>
    <cellStyle name="Heading 1 2" xfId="2" xr:uid="{00000000-0005-0000-0000-000004000000}"/>
    <cellStyle name="Heading 2 2" xfId="4" xr:uid="{00000000-0005-0000-0000-000005000000}"/>
    <cellStyle name="Heading 2 2 2" xfId="25" xr:uid="{00000000-0005-0000-0000-000006000000}"/>
    <cellStyle name="HeadingTable" xfId="12" xr:uid="{00000000-0005-0000-0000-000007000000}"/>
    <cellStyle name="Hiperłącze" xfId="7" builtinId="8"/>
    <cellStyle name="Hiperłącze 2" xfId="26" xr:uid="{00000000-0005-0000-0000-000009000000}"/>
    <cellStyle name="Normal 2" xfId="5" xr:uid="{00000000-0005-0000-0000-00000A000000}"/>
    <cellStyle name="Normal 2 2" xfId="8" xr:uid="{00000000-0005-0000-0000-00000B000000}"/>
    <cellStyle name="Normal 2 2 2" xfId="16" xr:uid="{00000000-0005-0000-0000-00000C000000}"/>
    <cellStyle name="Normal 2 2 2 2" xfId="22" xr:uid="{00000000-0005-0000-0000-00000D000000}"/>
    <cellStyle name="Normal 2 2 3" xfId="17" xr:uid="{00000000-0005-0000-0000-00000E000000}"/>
    <cellStyle name="Normal 2 5 2 2" xfId="21" xr:uid="{00000000-0005-0000-0000-00000F000000}"/>
    <cellStyle name="Normal 2_~0149226 2" xfId="23" xr:uid="{00000000-0005-0000-0000-000010000000}"/>
    <cellStyle name="Normal 4" xfId="10" xr:uid="{00000000-0005-0000-0000-000011000000}"/>
    <cellStyle name="Normal 9" xfId="20" xr:uid="{00000000-0005-0000-0000-000012000000}"/>
    <cellStyle name="Normal_20 OPR" xfId="9" xr:uid="{00000000-0005-0000-0000-000013000000}"/>
    <cellStyle name="Normalny" xfId="0" builtinId="0"/>
    <cellStyle name="Normalny 106" xfId="14" xr:uid="{00000000-0005-0000-0000-000015000000}"/>
    <cellStyle name="Normalny 11" xfId="13" xr:uid="{00000000-0005-0000-0000-000016000000}"/>
    <cellStyle name="Normalny 2" xfId="18" xr:uid="{00000000-0005-0000-0000-000017000000}"/>
    <cellStyle name="Normalny 2 2" xfId="29" xr:uid="{00000000-0005-0000-0000-000018000000}"/>
    <cellStyle name="Normalny 3" xfId="27" xr:uid="{00000000-0005-0000-0000-000019000000}"/>
    <cellStyle name="Normalny 3 2" xfId="31" xr:uid="{00000000-0005-0000-0000-00001A000000}"/>
    <cellStyle name="Normalny 4" xfId="30" xr:uid="{00000000-0005-0000-0000-00001B000000}"/>
    <cellStyle name="optionalExposure" xfId="6" xr:uid="{00000000-0005-0000-0000-00001C000000}"/>
    <cellStyle name="Procentowy" xfId="1" builtinId="5"/>
    <cellStyle name="Procentowy 2" xfId="19" xr:uid="{00000000-0005-0000-0000-00001E000000}"/>
    <cellStyle name="Standard 3" xfId="11" xr:uid="{00000000-0005-0000-0000-00001F000000}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8364"/>
      <color rgb="FFC9D239"/>
      <color rgb="FF7A0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738188</xdr:colOff>
      <xdr:row>3</xdr:row>
      <xdr:rowOff>11907</xdr:rowOff>
    </xdr:from>
    <xdr:to>
      <xdr:col>5</xdr:col>
      <xdr:colOff>673895</xdr:colOff>
      <xdr:row>6</xdr:row>
      <xdr:rowOff>45244</xdr:rowOff>
    </xdr:to>
    <xdr:grpSp>
      <xdr:nvGrpSpPr>
        <xdr:cNvPr id="3" name="Kanwa 5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526165" y="877816"/>
          <a:ext cx="6369412" cy="526905"/>
          <a:chOff x="0" y="0"/>
          <a:chExt cx="6353175" cy="533400"/>
        </a:xfrm>
      </xdr:grpSpPr>
      <xdr:sp macro="" textlink="">
        <xdr:nvSpPr>
          <xdr:cNvPr id="4" name="Prostokąt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0"/>
            <a:ext cx="6120130" cy="513715"/>
          </a:xfrm>
          <a:prstGeom prst="rect">
            <a:avLst/>
          </a:prstGeom>
          <a:noFill/>
          <a:ln>
            <a:noFill/>
          </a:ln>
        </xdr:spPr>
      </xdr:sp>
      <xdr:pic>
        <xdr:nvPicPr>
          <xdr:cNvPr id="5" name="Picture 3" descr="NAGŁ BANK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353175" cy="533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42900" y="180975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7620</xdr:rowOff>
    </xdr:from>
    <xdr:to>
      <xdr:col>1</xdr:col>
      <xdr:colOff>476250</xdr:colOff>
      <xdr:row>2</xdr:row>
      <xdr:rowOff>74363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533400" y="19050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0</xdr:row>
      <xdr:rowOff>168088</xdr:rowOff>
    </xdr:from>
    <xdr:to>
      <xdr:col>0</xdr:col>
      <xdr:colOff>433667</xdr:colOff>
      <xdr:row>2</xdr:row>
      <xdr:rowOff>32502</xdr:rowOff>
    </xdr:to>
    <xdr:sp macro="" textlink="">
      <xdr:nvSpPr>
        <xdr:cNvPr id="8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224117" y="168088"/>
          <a:ext cx="209550" cy="28351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0</xdr:row>
      <xdr:rowOff>168088</xdr:rowOff>
    </xdr:from>
    <xdr:to>
      <xdr:col>0</xdr:col>
      <xdr:colOff>433667</xdr:colOff>
      <xdr:row>2</xdr:row>
      <xdr:rowOff>32502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24117" y="168088"/>
          <a:ext cx="209550" cy="28351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224117</xdr:colOff>
      <xdr:row>0</xdr:row>
      <xdr:rowOff>168088</xdr:rowOff>
    </xdr:from>
    <xdr:to>
      <xdr:col>0</xdr:col>
      <xdr:colOff>433667</xdr:colOff>
      <xdr:row>2</xdr:row>
      <xdr:rowOff>32502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224117" y="168088"/>
          <a:ext cx="209550" cy="28351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86267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66743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67640" y="19812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160020</xdr:rowOff>
    </xdr:from>
    <xdr:to>
      <xdr:col>1</xdr:col>
      <xdr:colOff>400050</xdr:colOff>
      <xdr:row>2</xdr:row>
      <xdr:rowOff>59123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335280" y="16002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09550" y="190500"/>
          <a:ext cx="209550" cy="27438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57175" y="190500"/>
          <a:ext cx="209550" cy="269097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209550" y="180975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2302056</xdr:colOff>
      <xdr:row>3</xdr:row>
      <xdr:rowOff>54429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5" t="27405" r="17397" b="28668"/>
        <a:stretch/>
      </xdr:blipFill>
      <xdr:spPr>
        <a:xfrm>
          <a:off x="0" y="0"/>
          <a:ext cx="3410222" cy="86378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25146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1</xdr:row>
      <xdr:rowOff>8467</xdr:rowOff>
    </xdr:from>
    <xdr:to>
      <xdr:col>1</xdr:col>
      <xdr:colOff>294217</xdr:colOff>
      <xdr:row>2</xdr:row>
      <xdr:rowOff>87064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330200" y="194734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270933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36263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66700" y="22860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35467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778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69333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1016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16764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1270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286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/>
      </xdr:nvSpPr>
      <xdr:spPr>
        <a:xfrm>
          <a:off x="17526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4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/>
      </xdr:nvSpPr>
      <xdr:spPr>
        <a:xfrm>
          <a:off x="18288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1778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219075" y="190500"/>
          <a:ext cx="209550" cy="27438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247650" y="190500"/>
          <a:ext cx="209550" cy="27248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209550" y="190500"/>
          <a:ext cx="209550" cy="27248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171450" y="190500"/>
          <a:ext cx="209550" cy="27248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152400" y="190500"/>
          <a:ext cx="209550" cy="27248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180975" y="190500"/>
          <a:ext cx="209550" cy="27248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71097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/>
      </xdr:nvSpPr>
      <xdr:spPr>
        <a:xfrm>
          <a:off x="160020" y="182880"/>
          <a:ext cx="209550" cy="253977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64838</xdr:rowOff>
    </xdr:to>
    <xdr:sp macro="" textlink="">
      <xdr:nvSpPr>
        <xdr:cNvPr id="8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47650" y="200025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58298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>
          <a:off x="482600" y="184150"/>
          <a:ext cx="209550" cy="24244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58298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472440" y="182880"/>
          <a:ext cx="209550" cy="24117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635000" y="184150"/>
          <a:ext cx="209550" cy="23462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9525</xdr:rowOff>
    </xdr:from>
    <xdr:to>
      <xdr:col>1</xdr:col>
      <xdr:colOff>285750</xdr:colOff>
      <xdr:row>2</xdr:row>
      <xdr:rowOff>59999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711200" y="193675"/>
          <a:ext cx="209550" cy="23462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107157</xdr:colOff>
      <xdr:row>1</xdr:row>
      <xdr:rowOff>47625</xdr:rowOff>
    </xdr:from>
    <xdr:to>
      <xdr:col>1</xdr:col>
      <xdr:colOff>307182</xdr:colOff>
      <xdr:row>2</xdr:row>
      <xdr:rowOff>133817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742157" y="231775"/>
          <a:ext cx="200025" cy="270342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152400</xdr:rowOff>
    </xdr:from>
    <xdr:to>
      <xdr:col>1</xdr:col>
      <xdr:colOff>266700</xdr:colOff>
      <xdr:row>2</xdr:row>
      <xdr:rowOff>12374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692150" y="152400"/>
          <a:ext cx="209550" cy="22827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635000" y="184150"/>
          <a:ext cx="209550" cy="23462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/>
      </xdr:nvSpPr>
      <xdr:spPr>
        <a:xfrm>
          <a:off x="333375" y="190500"/>
          <a:ext cx="209550" cy="24097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/>
      </xdr:nvSpPr>
      <xdr:spPr>
        <a:xfrm>
          <a:off x="622300" y="184150"/>
          <a:ext cx="209550" cy="26319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/>
      </xdr:nvSpPr>
      <xdr:spPr>
        <a:xfrm>
          <a:off x="622300" y="184150"/>
          <a:ext cx="209550" cy="26319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209550</xdr:colOff>
      <xdr:row>0</xdr:row>
      <xdr:rowOff>217449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14350" y="190500"/>
          <a:ext cx="209550" cy="21744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209550</xdr:colOff>
      <xdr:row>2</xdr:row>
      <xdr:rowOff>79049</xdr:rowOff>
    </xdr:to>
    <xdr:sp macro="" textlink="">
      <xdr:nvSpPr>
        <xdr:cNvPr id="4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SpPr/>
      </xdr:nvSpPr>
      <xdr:spPr>
        <a:xfrm>
          <a:off x="428625" y="161925"/>
          <a:ext cx="209550" cy="24097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209550</xdr:colOff>
      <xdr:row>0</xdr:row>
      <xdr:rowOff>217449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0"/>
          <a:ext cx="209550" cy="21744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209550</xdr:colOff>
      <xdr:row>0</xdr:row>
      <xdr:rowOff>217449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209550" cy="21744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60678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73050" y="184150"/>
          <a:ext cx="209550" cy="24482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33375" y="190500"/>
          <a:ext cx="209550" cy="27438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zyszto\d\!USER\KOMBAJN\KOMB1998\ALL129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zyszto\d\!USER\PLAN2000\WST_PLAN\NOTATKA\O2\RAZEM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zyszto\d\!USER\PLAN2000\WST_PLAN\NOTATKA\O2\RAZ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zyszto\d\!USER\KOMBAJN\KOMB1999\ALL_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ywa"/>
      <sheetName val="Pasywa"/>
      <sheetName val="Rach.zis"/>
      <sheetName val="BILANS"/>
      <sheetName val="RZS"/>
      <sheetName val="RW"/>
      <sheetName val="Synteza"/>
      <sheetName val="Wyn_oper_POUFNE"/>
      <sheetName val="DANE_Wskaźniki"/>
      <sheetName val="Jakość_kred"/>
      <sheetName val="DEP-pryw"/>
      <sheetName val="KR-pryw"/>
      <sheetName val="DEP-podm"/>
      <sheetName val="KR-podm"/>
      <sheetName val="1-01"/>
      <sheetName val="2-01"/>
      <sheetName val="3-01"/>
      <sheetName val="7-01"/>
      <sheetName val="8-01"/>
      <sheetName val="Zestawienie wstępne"/>
      <sheetName val="Rach Wynik"/>
      <sheetName val="0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31.12.98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"/>
      <sheetName val="A-4"/>
      <sheetName val="A_4"/>
    </sheetNames>
    <sheetDataSet>
      <sheetData sheetId="0"/>
      <sheetData sheetId="1" refreshError="1">
        <row r="10">
          <cell r="A10">
            <v>1</v>
          </cell>
        </row>
        <row r="11">
          <cell r="B11">
            <v>156942.33500000002</v>
          </cell>
          <cell r="C11">
            <v>50282.95</v>
          </cell>
          <cell r="D11">
            <v>100484.53</v>
          </cell>
          <cell r="E11">
            <v>149497.97</v>
          </cell>
          <cell r="F11">
            <v>200194.3</v>
          </cell>
        </row>
        <row r="12">
          <cell r="B12">
            <v>143388.09500000003</v>
          </cell>
          <cell r="C12">
            <v>46914.7</v>
          </cell>
          <cell r="D12">
            <v>92334.93</v>
          </cell>
          <cell r="E12">
            <v>137258.42000000001</v>
          </cell>
          <cell r="F12">
            <v>185554.3</v>
          </cell>
        </row>
        <row r="13">
          <cell r="B13">
            <v>764.61</v>
          </cell>
          <cell r="C13">
            <v>260</v>
          </cell>
          <cell r="D13">
            <v>517.96</v>
          </cell>
          <cell r="E13">
            <v>764.67</v>
          </cell>
          <cell r="F13">
            <v>1080.48</v>
          </cell>
        </row>
        <row r="14">
          <cell r="B14">
            <v>2040.04</v>
          </cell>
          <cell r="C14">
            <v>555.71</v>
          </cell>
          <cell r="D14">
            <v>1151.4199999999998</v>
          </cell>
          <cell r="E14">
            <v>1725.96</v>
          </cell>
          <cell r="F14">
            <v>2326.9299999999998</v>
          </cell>
        </row>
        <row r="15">
          <cell r="B15">
            <v>835.48</v>
          </cell>
          <cell r="C15">
            <v>268.27999999999997</v>
          </cell>
          <cell r="D15">
            <v>586.69000000000005</v>
          </cell>
          <cell r="E15">
            <v>860.04000000000008</v>
          </cell>
          <cell r="F15">
            <v>1137.54</v>
          </cell>
        </row>
        <row r="16">
          <cell r="B16">
            <v>2667.46</v>
          </cell>
          <cell r="C16">
            <v>212.75</v>
          </cell>
          <cell r="D16">
            <v>957.55</v>
          </cell>
          <cell r="E16">
            <v>1592.05</v>
          </cell>
          <cell r="F16">
            <v>2882.6</v>
          </cell>
        </row>
        <row r="17">
          <cell r="B17">
            <v>12033.05</v>
          </cell>
          <cell r="C17">
            <v>2602.4499999999998</v>
          </cell>
          <cell r="D17">
            <v>5505.9</v>
          </cell>
          <cell r="E17">
            <v>8957.4500000000007</v>
          </cell>
          <cell r="F17">
            <v>13730</v>
          </cell>
        </row>
        <row r="18">
          <cell r="B18">
            <v>8306.67</v>
          </cell>
          <cell r="C18">
            <v>3642.87</v>
          </cell>
          <cell r="D18">
            <v>6035.18</v>
          </cell>
          <cell r="E18">
            <v>8355.39</v>
          </cell>
          <cell r="F18">
            <v>10934.369999999999</v>
          </cell>
        </row>
        <row r="19">
          <cell r="B19">
            <v>13554.240000000002</v>
          </cell>
          <cell r="C19">
            <v>3368.25</v>
          </cell>
          <cell r="D19">
            <v>8149.6</v>
          </cell>
          <cell r="E19">
            <v>12239.55</v>
          </cell>
          <cell r="F19">
            <v>14640</v>
          </cell>
        </row>
        <row r="20">
          <cell r="B20">
            <v>116740.785</v>
          </cell>
          <cell r="C20">
            <v>39372.639999999999</v>
          </cell>
          <cell r="D20">
            <v>77580.23</v>
          </cell>
          <cell r="E20">
            <v>115002.86</v>
          </cell>
          <cell r="F20">
            <v>153462.38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l"/>
      <sheetName val="A-2"/>
      <sheetName val="A_2"/>
    </sheetNames>
    <sheetDataSet>
      <sheetData sheetId="0"/>
      <sheetData sheetId="1" refreshError="1">
        <row r="7">
          <cell r="A7">
            <v>1</v>
          </cell>
        </row>
        <row r="8">
          <cell r="B8">
            <v>695392.28</v>
          </cell>
          <cell r="C8">
            <v>784861.55999999994</v>
          </cell>
          <cell r="D8">
            <v>885550.16999999993</v>
          </cell>
          <cell r="E8">
            <v>885151.16</v>
          </cell>
          <cell r="F8">
            <v>779070.37</v>
          </cell>
        </row>
        <row r="9">
          <cell r="B9">
            <v>37321.24</v>
          </cell>
          <cell r="C9">
            <v>38894.089999999997</v>
          </cell>
          <cell r="D9">
            <v>38880.85</v>
          </cell>
          <cell r="E9">
            <v>39098.68</v>
          </cell>
          <cell r="F9">
            <v>39062.720000000001</v>
          </cell>
        </row>
        <row r="10">
          <cell r="B10">
            <v>643372.98</v>
          </cell>
          <cell r="C10">
            <v>732248.62</v>
          </cell>
          <cell r="D10">
            <v>832655</v>
          </cell>
          <cell r="E10">
            <v>833037.14</v>
          </cell>
          <cell r="F10">
            <v>727752.41</v>
          </cell>
        </row>
        <row r="11">
          <cell r="B11">
            <v>14698.06</v>
          </cell>
          <cell r="C11">
            <v>13718.85</v>
          </cell>
          <cell r="D11">
            <v>14014.32</v>
          </cell>
          <cell r="E11">
            <v>13015.34</v>
          </cell>
          <cell r="F11">
            <v>12255.239999999998</v>
          </cell>
        </row>
        <row r="12">
          <cell r="B12">
            <v>14332.66</v>
          </cell>
          <cell r="C12">
            <v>13261.18</v>
          </cell>
          <cell r="D12">
            <v>13193.36</v>
          </cell>
          <cell r="E12">
            <v>11891.55</v>
          </cell>
          <cell r="F12">
            <v>10759.849999999999</v>
          </cell>
        </row>
        <row r="13">
          <cell r="B13">
            <v>365.40000000000003</v>
          </cell>
          <cell r="C13">
            <v>457.66999999999996</v>
          </cell>
          <cell r="D13">
            <v>820.96</v>
          </cell>
          <cell r="E13">
            <v>1123.79</v>
          </cell>
          <cell r="F13">
            <v>1495.39</v>
          </cell>
        </row>
        <row r="14">
          <cell r="B14">
            <v>532300.30000000005</v>
          </cell>
          <cell r="C14">
            <v>622755.64</v>
          </cell>
          <cell r="D14">
            <v>725916.89</v>
          </cell>
          <cell r="E14">
            <v>729327.55</v>
          </cell>
          <cell r="F14">
            <v>631302.75199999998</v>
          </cell>
        </row>
        <row r="15">
          <cell r="B15">
            <v>95235.87</v>
          </cell>
          <cell r="C15">
            <v>94252.500000000015</v>
          </cell>
          <cell r="D15">
            <v>90816.69</v>
          </cell>
          <cell r="E15">
            <v>87398.920000000013</v>
          </cell>
          <cell r="F15">
            <v>79874.03</v>
          </cell>
        </row>
        <row r="16">
          <cell r="B16">
            <v>259.97999999999996</v>
          </cell>
          <cell r="C16">
            <v>241.17</v>
          </cell>
          <cell r="D16">
            <v>233.48</v>
          </cell>
          <cell r="E16">
            <v>222.05</v>
          </cell>
          <cell r="F16">
            <v>281.62</v>
          </cell>
        </row>
        <row r="17">
          <cell r="B17">
            <v>64.570000000000007</v>
          </cell>
          <cell r="C17">
            <v>56.929999999999993</v>
          </cell>
          <cell r="D17">
            <v>54.19</v>
          </cell>
          <cell r="E17">
            <v>48.2</v>
          </cell>
          <cell r="F17">
            <v>42.46</v>
          </cell>
        </row>
        <row r="18">
          <cell r="B18">
            <v>94911.319999999992</v>
          </cell>
          <cell r="C18">
            <v>93954.400000000009</v>
          </cell>
          <cell r="D18">
            <v>90529.02</v>
          </cell>
          <cell r="E18">
            <v>87128.670000000013</v>
          </cell>
          <cell r="F18">
            <v>79549.95</v>
          </cell>
        </row>
        <row r="19">
          <cell r="B19">
            <v>750</v>
          </cell>
          <cell r="C19">
            <v>700</v>
          </cell>
          <cell r="D19">
            <v>700</v>
          </cell>
          <cell r="E19">
            <v>500</v>
          </cell>
          <cell r="F19">
            <v>700</v>
          </cell>
        </row>
        <row r="20">
          <cell r="B20">
            <v>7777669.6159999985</v>
          </cell>
          <cell r="C20">
            <v>7629753.8599999994</v>
          </cell>
          <cell r="D20">
            <v>7213678.4199999999</v>
          </cell>
          <cell r="E20">
            <v>7604634.9500000002</v>
          </cell>
          <cell r="F20">
            <v>8661505.9899999984</v>
          </cell>
        </row>
        <row r="21">
          <cell r="B21">
            <v>4982142.9099999992</v>
          </cell>
          <cell r="C21">
            <v>5042491.09</v>
          </cell>
          <cell r="D21">
            <v>4794244.03</v>
          </cell>
          <cell r="E21">
            <v>5390716.1200000001</v>
          </cell>
          <cell r="F21">
            <v>6420966.7399999993</v>
          </cell>
        </row>
        <row r="22">
          <cell r="B22">
            <v>1691755.3760000002</v>
          </cell>
          <cell r="C22">
            <v>1566086.25</v>
          </cell>
          <cell r="D22">
            <v>1388023.73</v>
          </cell>
          <cell r="E22">
            <v>1236301.7400000002</v>
          </cell>
          <cell r="F22">
            <v>1247501.8599999999</v>
          </cell>
        </row>
        <row r="23">
          <cell r="B23">
            <v>146320.14000000001</v>
          </cell>
          <cell r="C23">
            <v>85345.209999999992</v>
          </cell>
          <cell r="D23">
            <v>121766.76000000001</v>
          </cell>
          <cell r="E23">
            <v>84525.459999999992</v>
          </cell>
          <cell r="F23">
            <v>126248.6</v>
          </cell>
        </row>
        <row r="24">
          <cell r="B24">
            <v>957451.19</v>
          </cell>
          <cell r="C24">
            <v>935831.30999999994</v>
          </cell>
          <cell r="D24">
            <v>909643.90000000014</v>
          </cell>
          <cell r="E24">
            <v>893091.62999999989</v>
          </cell>
          <cell r="F24">
            <v>866788.79</v>
          </cell>
        </row>
        <row r="25">
          <cell r="B25">
            <v>590972.15999999992</v>
          </cell>
          <cell r="C25">
            <v>592560.85</v>
          </cell>
          <cell r="D25">
            <v>576837.61</v>
          </cell>
          <cell r="E25">
            <v>566915.39</v>
          </cell>
          <cell r="F25">
            <v>547015.09</v>
          </cell>
        </row>
        <row r="26">
          <cell r="B26">
            <v>366479.02999999997</v>
          </cell>
          <cell r="C26">
            <v>343270.45999999996</v>
          </cell>
          <cell r="D26">
            <v>332806.2900000001</v>
          </cell>
          <cell r="E26">
            <v>326176.23999999993</v>
          </cell>
          <cell r="F26">
            <v>319773.7</v>
          </cell>
        </row>
        <row r="27">
          <cell r="B27">
            <v>1156024.0619999999</v>
          </cell>
          <cell r="C27">
            <v>1093471.53</v>
          </cell>
          <cell r="D27">
            <v>1001443.9300000002</v>
          </cell>
          <cell r="E27">
            <v>935979.08</v>
          </cell>
          <cell r="F27">
            <v>870800.02</v>
          </cell>
        </row>
        <row r="28">
          <cell r="B28">
            <v>68741.279999999999</v>
          </cell>
          <cell r="C28">
            <v>58207.35</v>
          </cell>
          <cell r="D28">
            <v>42045.910000000011</v>
          </cell>
          <cell r="E28">
            <v>28481.71</v>
          </cell>
          <cell r="F28">
            <v>36458.639999999999</v>
          </cell>
        </row>
        <row r="29">
          <cell r="B29">
            <v>36065.919999999998</v>
          </cell>
          <cell r="C29">
            <v>34672.890000000007</v>
          </cell>
          <cell r="D29">
            <v>33983.35</v>
          </cell>
          <cell r="E29">
            <v>32999.620000000003</v>
          </cell>
          <cell r="F29">
            <v>26734.98</v>
          </cell>
        </row>
        <row r="30">
          <cell r="B30">
            <v>1051216.862</v>
          </cell>
          <cell r="C30">
            <v>1000591.2899999999</v>
          </cell>
          <cell r="D30">
            <v>925414.67000000016</v>
          </cell>
          <cell r="E30">
            <v>874497.75</v>
          </cell>
          <cell r="F30">
            <v>807606.4</v>
          </cell>
        </row>
        <row r="31">
          <cell r="B31">
            <v>88798.99</v>
          </cell>
          <cell r="C31">
            <v>79571.399999999994</v>
          </cell>
          <cell r="D31">
            <v>75367.110000000015</v>
          </cell>
          <cell r="E31">
            <v>73830.920000000013</v>
          </cell>
          <cell r="F31">
            <v>72821.570000000007</v>
          </cell>
        </row>
        <row r="32">
          <cell r="B32">
            <v>2370.56</v>
          </cell>
          <cell r="C32">
            <v>2335.56</v>
          </cell>
          <cell r="D32">
            <v>1179.0999999999999</v>
          </cell>
          <cell r="E32">
            <v>524.1</v>
          </cell>
          <cell r="F32">
            <v>524.1</v>
          </cell>
        </row>
        <row r="33">
          <cell r="B33">
            <v>91169.55</v>
          </cell>
          <cell r="C33">
            <v>81906.959999999992</v>
          </cell>
          <cell r="D33">
            <v>76546.210000000021</v>
          </cell>
          <cell r="E33">
            <v>74355.020000000019</v>
          </cell>
          <cell r="F33">
            <v>73345.670000000013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ywa"/>
      <sheetName val="Pasywa"/>
      <sheetName val="Rach.zis"/>
      <sheetName val="BILANS"/>
      <sheetName val="RZS"/>
      <sheetName val="RW"/>
      <sheetName val="Synteza"/>
      <sheetName val="Wyn_oper_POUFNE"/>
      <sheetName val="DANE_Wskaźniki"/>
      <sheetName val="Jakość_kred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31.03.99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7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B1:M21"/>
  <sheetViews>
    <sheetView showGridLines="0" zoomScale="110" zoomScaleNormal="110" workbookViewId="0">
      <selection activeCell="K8" sqref="K8"/>
    </sheetView>
  </sheetViews>
  <sheetFormatPr defaultRowHeight="12.75"/>
  <cols>
    <col min="1" max="1" width="11.85546875" style="890" customWidth="1"/>
    <col min="2" max="3" width="15.42578125" style="890" customWidth="1"/>
    <col min="4" max="4" width="50.140625" style="890" customWidth="1"/>
    <col min="5" max="6" width="15.42578125" style="890" customWidth="1"/>
    <col min="7" max="7" width="3.85546875" style="890" customWidth="1"/>
    <col min="8" max="16384" width="9.140625" style="890"/>
  </cols>
  <sheetData>
    <row r="1" spans="2:13" ht="42" customHeight="1" thickBot="1"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</row>
    <row r="2" spans="2:13">
      <c r="B2" s="891"/>
      <c r="C2" s="892"/>
      <c r="D2" s="892"/>
      <c r="E2" s="892"/>
      <c r="F2" s="893"/>
      <c r="G2" s="889"/>
      <c r="H2" s="889"/>
      <c r="I2" s="889"/>
      <c r="J2" s="889"/>
      <c r="K2" s="889"/>
      <c r="L2" s="889"/>
      <c r="M2" s="889"/>
    </row>
    <row r="3" spans="2:13">
      <c r="B3" s="894"/>
      <c r="C3" s="895"/>
      <c r="D3" s="895"/>
      <c r="E3" s="895"/>
      <c r="F3" s="896"/>
      <c r="G3" s="889"/>
      <c r="H3" s="889"/>
      <c r="I3" s="889"/>
      <c r="J3" s="889"/>
      <c r="K3" s="889"/>
      <c r="L3" s="889"/>
      <c r="M3" s="889"/>
    </row>
    <row r="4" spans="2:13">
      <c r="B4" s="897"/>
      <c r="C4" s="898"/>
      <c r="D4" s="898"/>
      <c r="E4" s="895"/>
      <c r="F4" s="896"/>
      <c r="G4" s="889"/>
      <c r="H4" s="889"/>
      <c r="I4" s="889"/>
      <c r="J4" s="889"/>
      <c r="K4" s="889"/>
      <c r="L4" s="889"/>
      <c r="M4" s="889"/>
    </row>
    <row r="5" spans="2:13">
      <c r="B5" s="899"/>
      <c r="C5" s="898"/>
      <c r="D5" s="898"/>
      <c r="E5" s="895"/>
      <c r="F5" s="896"/>
      <c r="G5" s="889"/>
      <c r="H5" s="889"/>
      <c r="I5" s="889"/>
      <c r="J5" s="889"/>
      <c r="K5" s="889"/>
      <c r="L5" s="889"/>
      <c r="M5" s="889"/>
    </row>
    <row r="6" spans="2:13">
      <c r="B6" s="899"/>
      <c r="C6" s="898"/>
      <c r="D6" s="898"/>
      <c r="E6" s="895"/>
      <c r="F6" s="896"/>
      <c r="G6" s="889"/>
      <c r="H6" s="889"/>
      <c r="I6" s="889"/>
      <c r="J6" s="889"/>
      <c r="K6" s="889"/>
      <c r="L6" s="889"/>
      <c r="M6" s="889"/>
    </row>
    <row r="7" spans="2:13">
      <c r="B7" s="899"/>
      <c r="C7" s="898"/>
      <c r="D7" s="898"/>
      <c r="E7" s="895"/>
      <c r="F7" s="896"/>
      <c r="G7" s="889"/>
      <c r="H7" s="889"/>
      <c r="I7" s="889"/>
      <c r="J7" s="889"/>
      <c r="K7" s="889"/>
      <c r="L7" s="889"/>
      <c r="M7" s="889"/>
    </row>
    <row r="8" spans="2:13" ht="15">
      <c r="B8" s="897"/>
      <c r="C8" s="900" t="s">
        <v>1391</v>
      </c>
      <c r="D8" s="901"/>
      <c r="E8" s="895"/>
      <c r="F8" s="896"/>
      <c r="G8" s="889"/>
      <c r="H8" s="889"/>
      <c r="I8" s="889"/>
      <c r="J8" s="889"/>
      <c r="K8" s="889"/>
      <c r="L8" s="889"/>
      <c r="M8" s="889"/>
    </row>
    <row r="9" spans="2:13">
      <c r="B9" s="899"/>
      <c r="D9" s="901"/>
      <c r="E9" s="895"/>
      <c r="F9" s="896"/>
      <c r="G9" s="889"/>
      <c r="H9" s="889"/>
      <c r="I9" s="889"/>
      <c r="J9" s="889"/>
      <c r="K9" s="889"/>
      <c r="L9" s="889"/>
      <c r="M9" s="889"/>
    </row>
    <row r="10" spans="2:13">
      <c r="B10" s="899"/>
      <c r="C10" s="898"/>
      <c r="D10" s="901"/>
      <c r="E10" s="895"/>
      <c r="F10" s="896"/>
      <c r="G10" s="889"/>
      <c r="H10" s="889"/>
      <c r="I10" s="889"/>
      <c r="J10" s="889"/>
      <c r="K10" s="889"/>
      <c r="L10" s="889"/>
      <c r="M10" s="889"/>
    </row>
    <row r="11" spans="2:13">
      <c r="B11" s="899"/>
      <c r="C11" s="898"/>
      <c r="D11" s="901"/>
      <c r="E11" s="895"/>
      <c r="F11" s="896"/>
      <c r="G11" s="889"/>
      <c r="H11" s="889"/>
      <c r="I11" s="889"/>
      <c r="J11" s="889"/>
      <c r="K11" s="889"/>
      <c r="L11" s="889"/>
      <c r="M11" s="889"/>
    </row>
    <row r="12" spans="2:13">
      <c r="B12" s="899"/>
      <c r="C12" s="898"/>
      <c r="D12" s="901"/>
      <c r="E12" s="895"/>
      <c r="F12" s="896"/>
      <c r="G12" s="889"/>
      <c r="H12" s="889"/>
      <c r="I12" s="889"/>
      <c r="J12" s="889"/>
      <c r="K12" s="889"/>
      <c r="L12" s="889"/>
      <c r="M12" s="889"/>
    </row>
    <row r="13" spans="2:13">
      <c r="B13" s="899"/>
      <c r="C13" s="898"/>
      <c r="D13" s="901"/>
      <c r="E13" s="895"/>
      <c r="F13" s="896"/>
      <c r="G13" s="889"/>
      <c r="H13" s="889"/>
      <c r="I13" s="889"/>
      <c r="J13" s="889"/>
      <c r="K13" s="889"/>
      <c r="L13" s="889"/>
      <c r="M13" s="889"/>
    </row>
    <row r="14" spans="2:13">
      <c r="B14" s="899"/>
      <c r="C14" s="898"/>
      <c r="D14" s="901"/>
      <c r="E14" s="895"/>
      <c r="F14" s="896"/>
      <c r="G14" s="889"/>
      <c r="H14" s="889"/>
      <c r="I14" s="889"/>
      <c r="J14" s="889"/>
      <c r="K14" s="889"/>
      <c r="L14" s="889"/>
      <c r="M14" s="889"/>
    </row>
    <row r="15" spans="2:13" ht="20.25">
      <c r="B15" s="899"/>
      <c r="C15" s="898"/>
      <c r="D15" s="902" t="s">
        <v>1392</v>
      </c>
      <c r="E15" s="895"/>
      <c r="F15" s="896"/>
      <c r="G15" s="889"/>
      <c r="H15" s="889"/>
      <c r="I15" s="889"/>
      <c r="J15" s="889"/>
      <c r="K15" s="889"/>
      <c r="L15" s="889"/>
      <c r="M15" s="889"/>
    </row>
    <row r="16" spans="2:13" ht="20.25">
      <c r="B16" s="899"/>
      <c r="C16" s="898"/>
      <c r="D16" s="902" t="s">
        <v>1393</v>
      </c>
      <c r="E16" s="895"/>
      <c r="F16" s="896"/>
      <c r="G16" s="889"/>
      <c r="H16" s="889"/>
      <c r="I16" s="889"/>
      <c r="J16" s="889"/>
      <c r="K16" s="889"/>
      <c r="L16" s="889"/>
      <c r="M16" s="889"/>
    </row>
    <row r="17" spans="2:13" ht="20.25">
      <c r="B17" s="899"/>
      <c r="C17" s="898"/>
      <c r="D17" s="902" t="s">
        <v>1394</v>
      </c>
      <c r="E17" s="895"/>
      <c r="F17" s="896"/>
      <c r="G17" s="889"/>
      <c r="H17" s="889"/>
      <c r="I17" s="889"/>
      <c r="J17" s="889"/>
      <c r="K17" s="889"/>
      <c r="L17" s="889"/>
      <c r="M17" s="889"/>
    </row>
    <row r="18" spans="2:13" ht="20.25">
      <c r="B18" s="894"/>
      <c r="C18" s="898"/>
      <c r="D18" s="903"/>
      <c r="E18" s="895"/>
      <c r="F18" s="896"/>
      <c r="G18" s="889"/>
      <c r="H18" s="889"/>
      <c r="I18" s="889"/>
      <c r="J18" s="889"/>
      <c r="K18" s="889"/>
      <c r="L18" s="889"/>
      <c r="M18" s="889"/>
    </row>
    <row r="19" spans="2:13" ht="20.25">
      <c r="B19" s="894"/>
      <c r="C19" s="898"/>
      <c r="D19" s="904"/>
      <c r="E19" s="895"/>
      <c r="F19" s="896"/>
      <c r="G19" s="889"/>
      <c r="H19" s="889"/>
      <c r="I19" s="889"/>
      <c r="J19" s="889"/>
      <c r="K19" s="889"/>
      <c r="L19" s="889"/>
      <c r="M19" s="889"/>
    </row>
    <row r="20" spans="2:13" ht="18">
      <c r="B20" s="894"/>
      <c r="C20" s="898"/>
      <c r="D20" s="905" t="s">
        <v>1395</v>
      </c>
      <c r="E20" s="895"/>
      <c r="F20" s="896"/>
      <c r="G20" s="889"/>
      <c r="H20" s="889"/>
      <c r="I20" s="889"/>
      <c r="J20" s="889"/>
      <c r="K20" s="889"/>
      <c r="L20" s="889"/>
      <c r="M20" s="889"/>
    </row>
    <row r="21" spans="2:13" ht="145.5" customHeight="1" thickBot="1">
      <c r="B21" s="906"/>
      <c r="C21" s="907"/>
      <c r="D21" s="907"/>
      <c r="E21" s="907"/>
      <c r="F21" s="908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cale="80" showGridLines="0" fitToPage="1">
      <selection activeCell="D20" sqref="D20"/>
      <pageMargins left="0.70866141732283472" right="0.70866141732283472" top="0.74803149606299213" bottom="0.74803149606299213" header="0.31496062992125984" footer="0.31496062992125984"/>
      <pageSetup paperSize="9" fitToHeight="0" orientation="landscape" r:id="rId1"/>
      <headerFooter differentFirst="1"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 differentFirst="1">
    <oddFooter>Strona &amp;P z 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9D239"/>
  </sheetPr>
  <dimension ref="A1:J132"/>
  <sheetViews>
    <sheetView showGridLines="0" zoomScale="110" zoomScaleNormal="110" zoomScalePageLayoutView="130" workbookViewId="0">
      <selection activeCell="F14" sqref="F14"/>
    </sheetView>
  </sheetViews>
  <sheetFormatPr defaultColWidth="9" defaultRowHeight="15"/>
  <cols>
    <col min="1" max="1" width="5" style="21" customWidth="1"/>
    <col min="2" max="2" width="6.42578125" style="21" customWidth="1"/>
    <col min="3" max="3" width="7.42578125" style="65" customWidth="1"/>
    <col min="4" max="4" width="113.5703125" style="21" customWidth="1"/>
    <col min="5" max="5" width="22.85546875" style="21" customWidth="1"/>
    <col min="6" max="6" width="39.42578125" style="43" customWidth="1"/>
    <col min="7" max="7" width="9" style="21" customWidth="1"/>
    <col min="8" max="16384" width="9" style="21"/>
  </cols>
  <sheetData>
    <row r="1" spans="1:10" ht="9" customHeight="1"/>
    <row r="2" spans="1:10" ht="8.25" customHeight="1"/>
    <row r="3" spans="1:10" ht="6.75" customHeight="1"/>
    <row r="4" spans="1:10" ht="21" customHeight="1">
      <c r="A4" s="792"/>
      <c r="C4" s="116" t="s">
        <v>20</v>
      </c>
    </row>
    <row r="5" spans="1:10">
      <c r="C5" s="992" t="s">
        <v>960</v>
      </c>
      <c r="D5" s="1013"/>
    </row>
    <row r="6" spans="1:10" ht="9" customHeight="1" thickBot="1">
      <c r="C6" s="452"/>
    </row>
    <row r="7" spans="1:10" ht="16.350000000000001" customHeight="1">
      <c r="C7" s="453"/>
      <c r="D7" s="253"/>
      <c r="E7" s="462" t="s">
        <v>256</v>
      </c>
      <c r="F7" s="462" t="s">
        <v>257</v>
      </c>
    </row>
    <row r="8" spans="1:10" ht="49.5" customHeight="1" thickBot="1">
      <c r="C8" s="248"/>
      <c r="D8" s="248"/>
      <c r="E8" s="391" t="s">
        <v>258</v>
      </c>
      <c r="F8" s="392" t="s">
        <v>259</v>
      </c>
    </row>
    <row r="9" spans="1:10" ht="15.75" thickBot="1">
      <c r="C9" s="1014" t="s">
        <v>260</v>
      </c>
      <c r="D9" s="1015"/>
      <c r="E9" s="1015"/>
      <c r="F9" s="1015"/>
    </row>
    <row r="10" spans="1:10">
      <c r="C10" s="454">
        <v>1</v>
      </c>
      <c r="D10" s="150" t="s">
        <v>261</v>
      </c>
      <c r="E10" s="59">
        <v>758812.12199999997</v>
      </c>
      <c r="F10" s="793" t="s">
        <v>1387</v>
      </c>
    </row>
    <row r="11" spans="1:10">
      <c r="C11" s="455"/>
      <c r="D11" s="44" t="s">
        <v>262</v>
      </c>
      <c r="E11" s="42">
        <v>0</v>
      </c>
      <c r="F11" s="794" t="s">
        <v>1067</v>
      </c>
    </row>
    <row r="12" spans="1:10">
      <c r="C12" s="455"/>
      <c r="D12" s="44" t="s">
        <v>263</v>
      </c>
      <c r="E12" s="42">
        <v>0</v>
      </c>
      <c r="F12" s="794" t="s">
        <v>1067</v>
      </c>
    </row>
    <row r="13" spans="1:10">
      <c r="C13" s="455"/>
      <c r="D13" s="44" t="s">
        <v>264</v>
      </c>
      <c r="E13" s="42">
        <v>0</v>
      </c>
      <c r="F13" s="794" t="s">
        <v>1067</v>
      </c>
    </row>
    <row r="14" spans="1:10">
      <c r="C14" s="455">
        <v>2</v>
      </c>
      <c r="D14" s="44" t="s">
        <v>265</v>
      </c>
      <c r="E14" s="42">
        <v>-79818.159</v>
      </c>
      <c r="F14" s="794" t="s">
        <v>1388</v>
      </c>
    </row>
    <row r="15" spans="1:10">
      <c r="C15" s="455">
        <v>3</v>
      </c>
      <c r="D15" s="44" t="s">
        <v>266</v>
      </c>
      <c r="E15" s="42">
        <v>124170.124</v>
      </c>
      <c r="F15" s="794" t="s">
        <v>1389</v>
      </c>
      <c r="J15" s="45"/>
    </row>
    <row r="16" spans="1:10">
      <c r="C16" s="455" t="s">
        <v>267</v>
      </c>
      <c r="D16" s="44" t="s">
        <v>268</v>
      </c>
      <c r="E16" s="42">
        <v>24500</v>
      </c>
      <c r="F16" s="794" t="s">
        <v>1390</v>
      </c>
    </row>
    <row r="17" spans="3:6">
      <c r="C17" s="455">
        <v>4</v>
      </c>
      <c r="D17" s="44" t="s">
        <v>269</v>
      </c>
      <c r="E17" s="42">
        <v>0</v>
      </c>
      <c r="F17" s="40" t="s">
        <v>1067</v>
      </c>
    </row>
    <row r="18" spans="3:6">
      <c r="C18" s="455">
        <v>5</v>
      </c>
      <c r="D18" s="44" t="s">
        <v>270</v>
      </c>
      <c r="E18" s="42">
        <v>0</v>
      </c>
      <c r="F18" s="40" t="s">
        <v>1067</v>
      </c>
    </row>
    <row r="19" spans="3:6">
      <c r="C19" s="455" t="s">
        <v>271</v>
      </c>
      <c r="D19" s="44" t="s">
        <v>272</v>
      </c>
      <c r="E19" s="42">
        <v>0</v>
      </c>
      <c r="F19" s="40" t="s">
        <v>1067</v>
      </c>
    </row>
    <row r="20" spans="3:6">
      <c r="C20" s="456">
        <v>6</v>
      </c>
      <c r="D20" s="47" t="s">
        <v>273</v>
      </c>
      <c r="E20" s="48">
        <v>827664.08700000006</v>
      </c>
      <c r="F20" s="46" t="s">
        <v>1067</v>
      </c>
    </row>
    <row r="21" spans="3:6" ht="15.75" thickBot="1">
      <c r="C21" s="1016" t="s">
        <v>274</v>
      </c>
      <c r="D21" s="1017"/>
      <c r="E21" s="1017"/>
      <c r="F21" s="1017"/>
    </row>
    <row r="22" spans="3:6">
      <c r="C22" s="454">
        <v>7</v>
      </c>
      <c r="D22" s="150" t="s">
        <v>275</v>
      </c>
      <c r="E22" s="59">
        <v>-6135.5839999999998</v>
      </c>
      <c r="F22" s="148" t="s">
        <v>1067</v>
      </c>
    </row>
    <row r="23" spans="3:6">
      <c r="C23" s="455">
        <v>8</v>
      </c>
      <c r="D23" s="44" t="s">
        <v>276</v>
      </c>
      <c r="E23" s="42">
        <v>-25340.338</v>
      </c>
      <c r="F23" s="793" t="s">
        <v>1352</v>
      </c>
    </row>
    <row r="24" spans="3:6">
      <c r="C24" s="455">
        <v>9</v>
      </c>
      <c r="D24" s="44" t="s">
        <v>119</v>
      </c>
      <c r="E24" s="42">
        <v>0</v>
      </c>
      <c r="F24" s="40" t="s">
        <v>1067</v>
      </c>
    </row>
    <row r="25" spans="3:6" ht="22.5">
      <c r="C25" s="455">
        <v>10</v>
      </c>
      <c r="D25" s="44" t="s">
        <v>277</v>
      </c>
      <c r="E25" s="42">
        <v>0</v>
      </c>
      <c r="F25" s="40" t="s">
        <v>1067</v>
      </c>
    </row>
    <row r="26" spans="3:6" ht="22.5">
      <c r="C26" s="455">
        <v>11</v>
      </c>
      <c r="D26" s="44" t="s">
        <v>278</v>
      </c>
      <c r="E26" s="42">
        <v>0</v>
      </c>
      <c r="F26" s="40" t="s">
        <v>1067</v>
      </c>
    </row>
    <row r="27" spans="3:6">
      <c r="C27" s="455">
        <v>12</v>
      </c>
      <c r="D27" s="44" t="s">
        <v>279</v>
      </c>
      <c r="E27" s="42">
        <v>0</v>
      </c>
      <c r="F27" s="40" t="s">
        <v>1067</v>
      </c>
    </row>
    <row r="28" spans="3:6">
      <c r="C28" s="455">
        <v>13</v>
      </c>
      <c r="D28" s="44" t="s">
        <v>280</v>
      </c>
      <c r="E28" s="42">
        <v>0</v>
      </c>
      <c r="F28" s="40" t="s">
        <v>1067</v>
      </c>
    </row>
    <row r="29" spans="3:6">
      <c r="C29" s="455">
        <v>14</v>
      </c>
      <c r="D29" s="44" t="s">
        <v>281</v>
      </c>
      <c r="E29" s="42">
        <v>0</v>
      </c>
      <c r="F29" s="40" t="s">
        <v>1067</v>
      </c>
    </row>
    <row r="30" spans="3:6">
      <c r="C30" s="455">
        <v>15</v>
      </c>
      <c r="D30" s="44" t="s">
        <v>282</v>
      </c>
      <c r="E30" s="42">
        <v>0</v>
      </c>
      <c r="F30" s="40" t="s">
        <v>1067</v>
      </c>
    </row>
    <row r="31" spans="3:6">
      <c r="C31" s="455">
        <v>16</v>
      </c>
      <c r="D31" s="44" t="s">
        <v>283</v>
      </c>
      <c r="E31" s="42">
        <v>-42884.123</v>
      </c>
      <c r="F31" s="40" t="s">
        <v>1067</v>
      </c>
    </row>
    <row r="32" spans="3:6" ht="22.5">
      <c r="C32" s="455">
        <v>17</v>
      </c>
      <c r="D32" s="44" t="s">
        <v>284</v>
      </c>
      <c r="E32" s="42">
        <v>0</v>
      </c>
      <c r="F32" s="40" t="s">
        <v>1067</v>
      </c>
    </row>
    <row r="33" spans="3:7" ht="33.75">
      <c r="C33" s="455">
        <v>18</v>
      </c>
      <c r="D33" s="44" t="s">
        <v>285</v>
      </c>
      <c r="E33" s="42">
        <v>0</v>
      </c>
      <c r="F33" s="40" t="s">
        <v>1067</v>
      </c>
    </row>
    <row r="34" spans="3:7" ht="33.75">
      <c r="C34" s="455">
        <v>19</v>
      </c>
      <c r="D34" s="44" t="s">
        <v>286</v>
      </c>
      <c r="E34" s="42">
        <v>0</v>
      </c>
      <c r="F34" s="40" t="s">
        <v>1067</v>
      </c>
    </row>
    <row r="35" spans="3:7">
      <c r="C35" s="455">
        <v>20</v>
      </c>
      <c r="D35" s="44" t="s">
        <v>119</v>
      </c>
      <c r="E35" s="42">
        <v>0</v>
      </c>
      <c r="F35" s="40" t="s">
        <v>1067</v>
      </c>
    </row>
    <row r="36" spans="3:7">
      <c r="C36" s="455" t="s">
        <v>287</v>
      </c>
      <c r="D36" s="44" t="s">
        <v>288</v>
      </c>
      <c r="E36" s="42">
        <v>0</v>
      </c>
      <c r="F36" s="40" t="s">
        <v>1067</v>
      </c>
    </row>
    <row r="37" spans="3:7">
      <c r="C37" s="455" t="s">
        <v>289</v>
      </c>
      <c r="D37" s="44" t="s">
        <v>290</v>
      </c>
      <c r="E37" s="42">
        <v>0</v>
      </c>
      <c r="F37" s="40" t="s">
        <v>1067</v>
      </c>
    </row>
    <row r="38" spans="3:7">
      <c r="C38" s="455" t="s">
        <v>291</v>
      </c>
      <c r="D38" s="44" t="s">
        <v>292</v>
      </c>
      <c r="E38" s="42">
        <v>0</v>
      </c>
      <c r="F38" s="40" t="s">
        <v>1067</v>
      </c>
    </row>
    <row r="39" spans="3:7">
      <c r="C39" s="455" t="s">
        <v>293</v>
      </c>
      <c r="D39" s="44" t="s">
        <v>294</v>
      </c>
      <c r="E39" s="42">
        <v>0</v>
      </c>
      <c r="F39" s="40" t="s">
        <v>1067</v>
      </c>
    </row>
    <row r="40" spans="3:7" ht="22.5">
      <c r="C40" s="455">
        <v>21</v>
      </c>
      <c r="D40" s="44" t="s">
        <v>295</v>
      </c>
      <c r="E40" s="42">
        <v>0</v>
      </c>
      <c r="F40" s="793" t="s">
        <v>1353</v>
      </c>
    </row>
    <row r="41" spans="3:7">
      <c r="C41" s="455">
        <v>22</v>
      </c>
      <c r="D41" s="44" t="s">
        <v>296</v>
      </c>
      <c r="E41" s="42">
        <v>0</v>
      </c>
      <c r="F41" s="40" t="s">
        <v>1067</v>
      </c>
    </row>
    <row r="42" spans="3:7" ht="22.5">
      <c r="C42" s="455">
        <v>23</v>
      </c>
      <c r="D42" s="44" t="s">
        <v>297</v>
      </c>
      <c r="E42" s="42">
        <v>0</v>
      </c>
      <c r="F42" s="40" t="s">
        <v>1067</v>
      </c>
    </row>
    <row r="43" spans="3:7">
      <c r="C43" s="455">
        <v>24</v>
      </c>
      <c r="D43" s="44" t="s">
        <v>119</v>
      </c>
      <c r="E43" s="42">
        <v>0</v>
      </c>
      <c r="F43" s="40" t="s">
        <v>1067</v>
      </c>
    </row>
    <row r="44" spans="3:7">
      <c r="C44" s="455">
        <v>25</v>
      </c>
      <c r="D44" s="44" t="s">
        <v>298</v>
      </c>
      <c r="E44" s="42">
        <v>0</v>
      </c>
      <c r="F44" s="40" t="s">
        <v>1067</v>
      </c>
    </row>
    <row r="45" spans="3:7">
      <c r="C45" s="455" t="s">
        <v>299</v>
      </c>
      <c r="D45" s="44" t="s">
        <v>300</v>
      </c>
      <c r="E45" s="42">
        <v>-33581.597000000002</v>
      </c>
      <c r="F45" s="40" t="s">
        <v>1067</v>
      </c>
    </row>
    <row r="46" spans="3:7" ht="33.75">
      <c r="C46" s="455" t="s">
        <v>301</v>
      </c>
      <c r="D46" s="44" t="s">
        <v>302</v>
      </c>
      <c r="E46" s="42">
        <v>0</v>
      </c>
      <c r="F46" s="40" t="s">
        <v>1067</v>
      </c>
    </row>
    <row r="47" spans="3:7">
      <c r="C47" s="455">
        <v>26</v>
      </c>
      <c r="D47" s="44" t="s">
        <v>119</v>
      </c>
      <c r="E47" s="42">
        <v>0</v>
      </c>
      <c r="F47" s="40" t="s">
        <v>1067</v>
      </c>
    </row>
    <row r="48" spans="3:7">
      <c r="C48" s="455">
        <v>27</v>
      </c>
      <c r="D48" s="44" t="s">
        <v>303</v>
      </c>
      <c r="E48" s="42">
        <v>0</v>
      </c>
      <c r="F48" s="40" t="s">
        <v>1067</v>
      </c>
      <c r="G48" s="49"/>
    </row>
    <row r="49" spans="3:7">
      <c r="C49" s="455" t="s">
        <v>304</v>
      </c>
      <c r="D49" s="44" t="s">
        <v>305</v>
      </c>
      <c r="E49" s="42">
        <v>5674.0969999999998</v>
      </c>
      <c r="F49" s="40" t="s">
        <v>1067</v>
      </c>
      <c r="G49" s="49"/>
    </row>
    <row r="50" spans="3:7">
      <c r="C50" s="456">
        <v>28</v>
      </c>
      <c r="D50" s="47" t="s">
        <v>306</v>
      </c>
      <c r="E50" s="48">
        <v>-102267.545</v>
      </c>
      <c r="F50" s="46" t="s">
        <v>1067</v>
      </c>
    </row>
    <row r="51" spans="3:7">
      <c r="C51" s="456">
        <v>29</v>
      </c>
      <c r="D51" s="47" t="s">
        <v>143</v>
      </c>
      <c r="E51" s="48">
        <v>725396.54299999995</v>
      </c>
      <c r="F51" s="46" t="s">
        <v>1067</v>
      </c>
    </row>
    <row r="52" spans="3:7" ht="15.75" thickBot="1">
      <c r="C52" s="1016" t="s">
        <v>307</v>
      </c>
      <c r="D52" s="1017"/>
      <c r="E52" s="1017"/>
      <c r="F52" s="1017"/>
    </row>
    <row r="53" spans="3:7">
      <c r="C53" s="454">
        <v>30</v>
      </c>
      <c r="D53" s="150" t="s">
        <v>308</v>
      </c>
      <c r="E53" s="59">
        <v>0</v>
      </c>
      <c r="F53" s="148" t="s">
        <v>1067</v>
      </c>
    </row>
    <row r="54" spans="3:7">
      <c r="C54" s="455">
        <v>31</v>
      </c>
      <c r="D54" s="44" t="s">
        <v>309</v>
      </c>
      <c r="E54" s="42">
        <v>0</v>
      </c>
      <c r="F54" s="40" t="s">
        <v>1067</v>
      </c>
    </row>
    <row r="55" spans="3:7">
      <c r="C55" s="455">
        <v>32</v>
      </c>
      <c r="D55" s="44" t="s">
        <v>310</v>
      </c>
      <c r="E55" s="42">
        <v>0</v>
      </c>
      <c r="F55" s="40" t="s">
        <v>1067</v>
      </c>
    </row>
    <row r="56" spans="3:7">
      <c r="C56" s="455">
        <v>33</v>
      </c>
      <c r="D56" s="44" t="s">
        <v>311</v>
      </c>
      <c r="E56" s="42">
        <v>0</v>
      </c>
      <c r="F56" s="40" t="s">
        <v>1067</v>
      </c>
    </row>
    <row r="57" spans="3:7" s="50" customFormat="1">
      <c r="C57" s="455" t="s">
        <v>312</v>
      </c>
      <c r="D57" s="44" t="s">
        <v>313</v>
      </c>
      <c r="E57" s="42">
        <v>0</v>
      </c>
      <c r="F57" s="40" t="s">
        <v>1067</v>
      </c>
    </row>
    <row r="58" spans="3:7" s="50" customFormat="1">
      <c r="C58" s="455" t="s">
        <v>314</v>
      </c>
      <c r="D58" s="44" t="s">
        <v>315</v>
      </c>
      <c r="E58" s="42">
        <v>0</v>
      </c>
      <c r="F58" s="40" t="s">
        <v>1067</v>
      </c>
    </row>
    <row r="59" spans="3:7" ht="22.5">
      <c r="C59" s="455">
        <v>34</v>
      </c>
      <c r="D59" s="44" t="s">
        <v>316</v>
      </c>
      <c r="E59" s="42">
        <v>0</v>
      </c>
      <c r="F59" s="40" t="s">
        <v>1067</v>
      </c>
    </row>
    <row r="60" spans="3:7">
      <c r="C60" s="455">
        <v>35</v>
      </c>
      <c r="D60" s="44" t="s">
        <v>317</v>
      </c>
      <c r="E60" s="42">
        <v>0</v>
      </c>
      <c r="F60" s="40" t="s">
        <v>1067</v>
      </c>
    </row>
    <row r="61" spans="3:7" ht="15.75" thickBot="1">
      <c r="C61" s="457">
        <v>36</v>
      </c>
      <c r="D61" s="447" t="s">
        <v>318</v>
      </c>
      <c r="E61" s="448">
        <v>0</v>
      </c>
      <c r="F61" s="446" t="s">
        <v>1067</v>
      </c>
    </row>
    <row r="62" spans="3:7" ht="15.75" thickBot="1">
      <c r="C62" s="1014" t="s">
        <v>319</v>
      </c>
      <c r="D62" s="1015"/>
      <c r="E62" s="1015"/>
      <c r="F62" s="1015"/>
    </row>
    <row r="63" spans="3:7">
      <c r="C63" s="454">
        <v>37</v>
      </c>
      <c r="D63" s="150" t="s">
        <v>320</v>
      </c>
      <c r="E63" s="59">
        <v>0</v>
      </c>
      <c r="F63" s="148" t="s">
        <v>1067</v>
      </c>
    </row>
    <row r="64" spans="3:7" ht="22.5">
      <c r="C64" s="455">
        <v>38</v>
      </c>
      <c r="D64" s="44" t="s">
        <v>321</v>
      </c>
      <c r="E64" s="42">
        <v>0</v>
      </c>
      <c r="F64" s="40" t="s">
        <v>1067</v>
      </c>
    </row>
    <row r="65" spans="2:6" ht="22.5">
      <c r="C65" s="455">
        <v>39</v>
      </c>
      <c r="D65" s="44" t="s">
        <v>322</v>
      </c>
      <c r="E65" s="42">
        <v>0</v>
      </c>
      <c r="F65" s="40" t="s">
        <v>1067</v>
      </c>
    </row>
    <row r="66" spans="2:6" ht="22.5">
      <c r="C66" s="455">
        <v>40</v>
      </c>
      <c r="D66" s="44" t="s">
        <v>323</v>
      </c>
      <c r="E66" s="42">
        <v>0</v>
      </c>
      <c r="F66" s="40" t="s">
        <v>1067</v>
      </c>
    </row>
    <row r="67" spans="2:6">
      <c r="C67" s="455">
        <v>41</v>
      </c>
      <c r="D67" s="44" t="s">
        <v>119</v>
      </c>
      <c r="E67" s="42">
        <v>0</v>
      </c>
      <c r="F67" s="40" t="s">
        <v>1067</v>
      </c>
    </row>
    <row r="68" spans="2:6">
      <c r="C68" s="455">
        <v>42</v>
      </c>
      <c r="D68" s="44" t="s">
        <v>324</v>
      </c>
      <c r="E68" s="42">
        <v>0</v>
      </c>
      <c r="F68" s="40" t="s">
        <v>1067</v>
      </c>
    </row>
    <row r="69" spans="2:6">
      <c r="C69" s="455" t="s">
        <v>325</v>
      </c>
      <c r="D69" s="44" t="s">
        <v>326</v>
      </c>
      <c r="E69" s="42">
        <v>0</v>
      </c>
      <c r="F69" s="40" t="s">
        <v>1067</v>
      </c>
    </row>
    <row r="70" spans="2:6">
      <c r="C70" s="456">
        <v>43</v>
      </c>
      <c r="D70" s="47" t="s">
        <v>327</v>
      </c>
      <c r="E70" s="48">
        <v>0</v>
      </c>
      <c r="F70" s="46" t="s">
        <v>1067</v>
      </c>
    </row>
    <row r="71" spans="2:6">
      <c r="C71" s="456">
        <v>44</v>
      </c>
      <c r="D71" s="47" t="s">
        <v>328</v>
      </c>
      <c r="E71" s="48">
        <v>0</v>
      </c>
      <c r="F71" s="46" t="s">
        <v>1067</v>
      </c>
    </row>
    <row r="72" spans="2:6">
      <c r="C72" s="456">
        <v>45</v>
      </c>
      <c r="D72" s="47" t="s">
        <v>329</v>
      </c>
      <c r="E72" s="48">
        <v>725396.54299999995</v>
      </c>
      <c r="F72" s="46" t="s">
        <v>1067</v>
      </c>
    </row>
    <row r="73" spans="2:6" ht="15.75" thickBot="1">
      <c r="C73" s="1016" t="s">
        <v>330</v>
      </c>
      <c r="D73" s="1017"/>
      <c r="E73" s="1017"/>
      <c r="F73" s="1017"/>
    </row>
    <row r="74" spans="2:6">
      <c r="C74" s="454">
        <v>46</v>
      </c>
      <c r="D74" s="150" t="s">
        <v>308</v>
      </c>
      <c r="E74" s="59">
        <v>255963.08199999999</v>
      </c>
      <c r="F74" s="380" t="s">
        <v>1354</v>
      </c>
    </row>
    <row r="75" spans="2:6" ht="22.5">
      <c r="C75" s="455">
        <v>47</v>
      </c>
      <c r="D75" s="44" t="s">
        <v>331</v>
      </c>
      <c r="E75" s="42">
        <v>0</v>
      </c>
      <c r="F75" s="40" t="s">
        <v>1067</v>
      </c>
    </row>
    <row r="76" spans="2:6" s="50" customFormat="1">
      <c r="B76" s="23"/>
      <c r="C76" s="455" t="s">
        <v>332</v>
      </c>
      <c r="D76" s="44" t="s">
        <v>333</v>
      </c>
      <c r="E76" s="42">
        <v>0</v>
      </c>
      <c r="F76" s="40" t="s">
        <v>1067</v>
      </c>
    </row>
    <row r="77" spans="2:6" s="50" customFormat="1">
      <c r="B77" s="23"/>
      <c r="C77" s="455" t="s">
        <v>334</v>
      </c>
      <c r="D77" s="44" t="s">
        <v>335</v>
      </c>
      <c r="E77" s="42">
        <v>0</v>
      </c>
      <c r="F77" s="40" t="s">
        <v>1067</v>
      </c>
    </row>
    <row r="78" spans="2:6" ht="22.5">
      <c r="C78" s="455">
        <v>48</v>
      </c>
      <c r="D78" s="44" t="s">
        <v>336</v>
      </c>
      <c r="E78" s="42">
        <v>0</v>
      </c>
      <c r="F78" s="40" t="s">
        <v>1067</v>
      </c>
    </row>
    <row r="79" spans="2:6">
      <c r="C79" s="455">
        <v>49</v>
      </c>
      <c r="D79" s="44" t="s">
        <v>337</v>
      </c>
      <c r="E79" s="42">
        <v>0</v>
      </c>
      <c r="F79" s="40" t="s">
        <v>1067</v>
      </c>
    </row>
    <row r="80" spans="2:6">
      <c r="C80" s="455">
        <v>50</v>
      </c>
      <c r="D80" s="44" t="s">
        <v>338</v>
      </c>
      <c r="E80" s="42">
        <v>0</v>
      </c>
      <c r="F80" s="40" t="s">
        <v>1067</v>
      </c>
    </row>
    <row r="81" spans="3:6" ht="15.75" thickBot="1">
      <c r="C81" s="457">
        <v>51</v>
      </c>
      <c r="D81" s="447" t="s">
        <v>339</v>
      </c>
      <c r="E81" s="448">
        <v>255963.08199999999</v>
      </c>
      <c r="F81" s="446" t="s">
        <v>1067</v>
      </c>
    </row>
    <row r="82" spans="3:6" ht="15.75" thickBot="1">
      <c r="C82" s="1014" t="s">
        <v>340</v>
      </c>
      <c r="D82" s="1015"/>
      <c r="E82" s="1015"/>
      <c r="F82" s="1015"/>
    </row>
    <row r="83" spans="3:6" ht="31.35" customHeight="1">
      <c r="C83" s="454">
        <v>52</v>
      </c>
      <c r="D83" s="150" t="s">
        <v>341</v>
      </c>
      <c r="E83" s="59">
        <v>0</v>
      </c>
      <c r="F83" s="148" t="s">
        <v>1067</v>
      </c>
    </row>
    <row r="84" spans="3:6" ht="22.5">
      <c r="C84" s="455">
        <v>53</v>
      </c>
      <c r="D84" s="44" t="s">
        <v>342</v>
      </c>
      <c r="E84" s="42">
        <v>0</v>
      </c>
      <c r="F84" s="40" t="s">
        <v>1067</v>
      </c>
    </row>
    <row r="85" spans="3:6" ht="22.5">
      <c r="C85" s="455">
        <v>54</v>
      </c>
      <c r="D85" s="44" t="s">
        <v>343</v>
      </c>
      <c r="E85" s="42">
        <v>0</v>
      </c>
      <c r="F85" s="40" t="s">
        <v>1067</v>
      </c>
    </row>
    <row r="86" spans="3:6">
      <c r="C86" s="455" t="s">
        <v>344</v>
      </c>
      <c r="D86" s="44" t="s">
        <v>119</v>
      </c>
      <c r="E86" s="42">
        <v>0</v>
      </c>
      <c r="F86" s="40" t="s">
        <v>1067</v>
      </c>
    </row>
    <row r="87" spans="3:6" ht="22.5">
      <c r="C87" s="455">
        <v>55</v>
      </c>
      <c r="D87" s="44" t="s">
        <v>345</v>
      </c>
      <c r="E87" s="42">
        <v>0</v>
      </c>
      <c r="F87" s="40" t="s">
        <v>1067</v>
      </c>
    </row>
    <row r="88" spans="3:6">
      <c r="C88" s="455">
        <v>56</v>
      </c>
      <c r="D88" s="44" t="s">
        <v>119</v>
      </c>
      <c r="E88" s="42">
        <v>0</v>
      </c>
      <c r="F88" s="40" t="s">
        <v>1067</v>
      </c>
    </row>
    <row r="89" spans="3:6">
      <c r="C89" s="455" t="s">
        <v>346</v>
      </c>
      <c r="D89" s="44" t="s">
        <v>347</v>
      </c>
      <c r="E89" s="42">
        <v>0</v>
      </c>
      <c r="F89" s="40" t="s">
        <v>1067</v>
      </c>
    </row>
    <row r="90" spans="3:6">
      <c r="C90" s="455" t="s">
        <v>348</v>
      </c>
      <c r="D90" s="44" t="s">
        <v>349</v>
      </c>
      <c r="E90" s="42">
        <v>0</v>
      </c>
      <c r="F90" s="40" t="s">
        <v>1067</v>
      </c>
    </row>
    <row r="91" spans="3:6">
      <c r="C91" s="456">
        <v>57</v>
      </c>
      <c r="D91" s="47" t="s">
        <v>349</v>
      </c>
      <c r="E91" s="48">
        <v>0</v>
      </c>
      <c r="F91" s="46" t="s">
        <v>1067</v>
      </c>
    </row>
    <row r="92" spans="3:6">
      <c r="C92" s="456">
        <v>58</v>
      </c>
      <c r="D92" s="47" t="s">
        <v>350</v>
      </c>
      <c r="E92" s="48">
        <v>255963.08199999999</v>
      </c>
      <c r="F92" s="46" t="s">
        <v>1067</v>
      </c>
    </row>
    <row r="93" spans="3:6">
      <c r="C93" s="456">
        <v>59</v>
      </c>
      <c r="D93" s="47" t="s">
        <v>351</v>
      </c>
      <c r="E93" s="48">
        <v>981359.625</v>
      </c>
      <c r="F93" s="46" t="s">
        <v>1067</v>
      </c>
    </row>
    <row r="94" spans="3:6" ht="15.75" thickBot="1">
      <c r="C94" s="457">
        <v>60</v>
      </c>
      <c r="D94" s="447" t="s">
        <v>147</v>
      </c>
      <c r="E94" s="448">
        <f>IFRS9!E21</f>
        <v>5481987.517</v>
      </c>
      <c r="F94" s="446" t="s">
        <v>1067</v>
      </c>
    </row>
    <row r="95" spans="3:6" ht="15.75" thickBot="1">
      <c r="C95" s="1014" t="s">
        <v>352</v>
      </c>
      <c r="D95" s="1015"/>
      <c r="E95" s="1015"/>
      <c r="F95" s="1015"/>
    </row>
    <row r="96" spans="3:6">
      <c r="C96" s="454">
        <v>61</v>
      </c>
      <c r="D96" s="150" t="s">
        <v>353</v>
      </c>
      <c r="E96" s="347">
        <v>0.1323</v>
      </c>
      <c r="F96" s="148" t="s">
        <v>1067</v>
      </c>
    </row>
    <row r="97" spans="3:8">
      <c r="C97" s="455">
        <v>62</v>
      </c>
      <c r="D97" s="44" t="s">
        <v>354</v>
      </c>
      <c r="E97" s="346">
        <v>0.1323</v>
      </c>
      <c r="F97" s="40" t="s">
        <v>1067</v>
      </c>
    </row>
    <row r="98" spans="3:8">
      <c r="C98" s="455">
        <v>63</v>
      </c>
      <c r="D98" s="44" t="s">
        <v>355</v>
      </c>
      <c r="E98" s="346">
        <v>0.17899999999999999</v>
      </c>
      <c r="F98" s="40" t="s">
        <v>1067</v>
      </c>
    </row>
    <row r="99" spans="3:8">
      <c r="C99" s="455">
        <v>64</v>
      </c>
      <c r="D99" s="44" t="s">
        <v>356</v>
      </c>
      <c r="E99" s="346">
        <v>7.2499999999999995E-2</v>
      </c>
      <c r="F99" s="40" t="s">
        <v>1067</v>
      </c>
    </row>
    <row r="100" spans="3:8">
      <c r="C100" s="455">
        <v>65</v>
      </c>
      <c r="D100" s="44" t="s">
        <v>357</v>
      </c>
      <c r="E100" s="346">
        <v>2.5000000000000001E-2</v>
      </c>
      <c r="F100" s="40" t="s">
        <v>1067</v>
      </c>
    </row>
    <row r="101" spans="3:8">
      <c r="C101" s="455">
        <v>66</v>
      </c>
      <c r="D101" s="44" t="s">
        <v>358</v>
      </c>
      <c r="E101" s="346">
        <v>0</v>
      </c>
      <c r="F101" s="40" t="s">
        <v>1067</v>
      </c>
    </row>
    <row r="102" spans="3:8">
      <c r="C102" s="455">
        <v>67</v>
      </c>
      <c r="D102" s="44" t="s">
        <v>359</v>
      </c>
      <c r="E102" s="346">
        <v>0</v>
      </c>
      <c r="F102" s="40" t="s">
        <v>1067</v>
      </c>
    </row>
    <row r="103" spans="3:8">
      <c r="C103" s="455" t="s">
        <v>360</v>
      </c>
      <c r="D103" s="44" t="s">
        <v>361</v>
      </c>
      <c r="E103" s="346">
        <v>2.5000000000000001E-3</v>
      </c>
      <c r="F103" s="40" t="s">
        <v>1067</v>
      </c>
      <c r="G103" s="748"/>
    </row>
    <row r="104" spans="3:8">
      <c r="C104" s="455" t="s">
        <v>362</v>
      </c>
      <c r="D104" s="44" t="s">
        <v>363</v>
      </c>
      <c r="E104" s="346">
        <v>0</v>
      </c>
      <c r="F104" s="40" t="s">
        <v>1067</v>
      </c>
      <c r="G104" s="748"/>
    </row>
    <row r="105" spans="3:8" ht="15.75" thickBot="1">
      <c r="C105" s="457">
        <v>68</v>
      </c>
      <c r="D105" s="447" t="s">
        <v>364</v>
      </c>
      <c r="E105" s="449">
        <v>7.2300000000000003E-2</v>
      </c>
      <c r="F105" s="446" t="s">
        <v>1067</v>
      </c>
      <c r="G105" s="748"/>
      <c r="H105" s="748"/>
    </row>
    <row r="106" spans="3:8" ht="15.75" thickBot="1">
      <c r="C106" s="1014" t="s">
        <v>365</v>
      </c>
      <c r="D106" s="1015"/>
      <c r="E106" s="1015"/>
      <c r="F106" s="1015"/>
      <c r="G106" s="748"/>
      <c r="H106" s="748"/>
    </row>
    <row r="107" spans="3:8">
      <c r="C107" s="454">
        <v>69</v>
      </c>
      <c r="D107" s="149" t="s">
        <v>119</v>
      </c>
      <c r="E107" s="59">
        <v>0</v>
      </c>
      <c r="F107" s="148" t="s">
        <v>1067</v>
      </c>
      <c r="G107" s="748"/>
      <c r="H107" s="748"/>
    </row>
    <row r="108" spans="3:8">
      <c r="C108" s="455">
        <v>70</v>
      </c>
      <c r="D108" s="41" t="s">
        <v>119</v>
      </c>
      <c r="E108" s="42">
        <v>0</v>
      </c>
      <c r="F108" s="40" t="s">
        <v>1067</v>
      </c>
      <c r="H108" s="748"/>
    </row>
    <row r="109" spans="3:8" ht="15.75" thickBot="1">
      <c r="C109" s="458">
        <v>71</v>
      </c>
      <c r="D109" s="414" t="s">
        <v>119</v>
      </c>
      <c r="E109" s="162">
        <v>0</v>
      </c>
      <c r="F109" s="413" t="s">
        <v>1067</v>
      </c>
      <c r="H109" s="748"/>
    </row>
    <row r="110" spans="3:8" ht="15.75" thickBot="1">
      <c r="C110" s="1014" t="s">
        <v>366</v>
      </c>
      <c r="D110" s="1015"/>
      <c r="E110" s="1015"/>
      <c r="F110" s="1015"/>
    </row>
    <row r="111" spans="3:8" ht="33" customHeight="1">
      <c r="C111" s="454">
        <v>72</v>
      </c>
      <c r="D111" s="150" t="s">
        <v>367</v>
      </c>
      <c r="E111" s="59">
        <v>0</v>
      </c>
      <c r="F111" s="148" t="s">
        <v>1067</v>
      </c>
    </row>
    <row r="112" spans="3:8" ht="24.75" customHeight="1">
      <c r="C112" s="455">
        <v>73</v>
      </c>
      <c r="D112" s="44" t="s">
        <v>368</v>
      </c>
      <c r="E112" s="42">
        <v>21112</v>
      </c>
      <c r="F112" s="40" t="s">
        <v>1067</v>
      </c>
    </row>
    <row r="113" spans="3:6">
      <c r="C113" s="455">
        <v>74</v>
      </c>
      <c r="D113" s="44" t="s">
        <v>119</v>
      </c>
      <c r="E113" s="42">
        <v>0</v>
      </c>
      <c r="F113" s="40" t="s">
        <v>1067</v>
      </c>
    </row>
    <row r="114" spans="3:6" ht="33" customHeight="1" thickBot="1">
      <c r="C114" s="458">
        <v>75</v>
      </c>
      <c r="D114" s="395" t="s">
        <v>369</v>
      </c>
      <c r="E114" s="162">
        <v>65501.440000000002</v>
      </c>
      <c r="F114" s="413" t="s">
        <v>1067</v>
      </c>
    </row>
    <row r="115" spans="3:6" ht="15.75" thickBot="1">
      <c r="C115" s="1014" t="s">
        <v>370</v>
      </c>
      <c r="D115" s="1015"/>
      <c r="E115" s="1015"/>
      <c r="F115" s="1015"/>
    </row>
    <row r="116" spans="3:6">
      <c r="C116" s="454">
        <v>76</v>
      </c>
      <c r="D116" s="150" t="s">
        <v>371</v>
      </c>
      <c r="E116" s="59">
        <v>0</v>
      </c>
      <c r="F116" s="148" t="s">
        <v>1067</v>
      </c>
    </row>
    <row r="117" spans="3:6" ht="16.5" customHeight="1">
      <c r="C117" s="455">
        <v>77</v>
      </c>
      <c r="D117" s="44" t="s">
        <v>372</v>
      </c>
      <c r="E117" s="42">
        <v>0</v>
      </c>
      <c r="F117" s="40" t="s">
        <v>1067</v>
      </c>
    </row>
    <row r="118" spans="3:6" ht="37.35" customHeight="1">
      <c r="C118" s="455">
        <v>78</v>
      </c>
      <c r="D118" s="44" t="s">
        <v>373</v>
      </c>
      <c r="E118" s="42">
        <v>0</v>
      </c>
      <c r="F118" s="40" t="s">
        <v>1067</v>
      </c>
    </row>
    <row r="119" spans="3:6" ht="19.5" customHeight="1" thickBot="1">
      <c r="C119" s="458">
        <v>79</v>
      </c>
      <c r="D119" s="395" t="s">
        <v>374</v>
      </c>
      <c r="E119" s="162">
        <v>0</v>
      </c>
      <c r="F119" s="413" t="s">
        <v>1067</v>
      </c>
    </row>
    <row r="120" spans="3:6" ht="19.5" customHeight="1" thickBot="1">
      <c r="C120" s="1014" t="s">
        <v>375</v>
      </c>
      <c r="D120" s="1015"/>
      <c r="E120" s="1015"/>
      <c r="F120" s="1015"/>
    </row>
    <row r="121" spans="3:6" ht="19.5" customHeight="1">
      <c r="C121" s="454">
        <v>80</v>
      </c>
      <c r="D121" s="150" t="s">
        <v>376</v>
      </c>
      <c r="E121" s="59">
        <v>0</v>
      </c>
      <c r="F121" s="148" t="s">
        <v>1067</v>
      </c>
    </row>
    <row r="122" spans="3:6" ht="19.5" customHeight="1">
      <c r="C122" s="455">
        <v>81</v>
      </c>
      <c r="D122" s="44" t="s">
        <v>377</v>
      </c>
      <c r="E122" s="42">
        <v>0</v>
      </c>
      <c r="F122" s="40" t="s">
        <v>1067</v>
      </c>
    </row>
    <row r="123" spans="3:6" ht="19.5" customHeight="1">
      <c r="C123" s="455">
        <v>82</v>
      </c>
      <c r="D123" s="44" t="s">
        <v>378</v>
      </c>
      <c r="E123" s="42">
        <v>0</v>
      </c>
      <c r="F123" s="40" t="s">
        <v>1067</v>
      </c>
    </row>
    <row r="124" spans="3:6" ht="21.75" customHeight="1">
      <c r="C124" s="455">
        <v>83</v>
      </c>
      <c r="D124" s="44" t="s">
        <v>379</v>
      </c>
      <c r="E124" s="42">
        <v>0</v>
      </c>
      <c r="F124" s="40" t="s">
        <v>1067</v>
      </c>
    </row>
    <row r="125" spans="3:6" ht="19.5" customHeight="1">
      <c r="C125" s="455">
        <v>84</v>
      </c>
      <c r="D125" s="44" t="s">
        <v>380</v>
      </c>
      <c r="E125" s="42">
        <v>0</v>
      </c>
      <c r="F125" s="40" t="s">
        <v>1067</v>
      </c>
    </row>
    <row r="126" spans="3:6" ht="19.5" customHeight="1" thickBot="1">
      <c r="C126" s="459">
        <v>85</v>
      </c>
      <c r="D126" s="450" t="s">
        <v>381</v>
      </c>
      <c r="E126" s="451">
        <v>0</v>
      </c>
      <c r="F126" s="417" t="s">
        <v>1067</v>
      </c>
    </row>
    <row r="127" spans="3:6">
      <c r="C127" s="460"/>
    </row>
    <row r="128" spans="3:6">
      <c r="C128" s="460"/>
    </row>
    <row r="129" spans="3:3">
      <c r="C129" s="461"/>
    </row>
    <row r="130" spans="3:3">
      <c r="C130" s="461"/>
    </row>
    <row r="131" spans="3:3">
      <c r="C131" s="461"/>
    </row>
    <row r="132" spans="3:3">
      <c r="C132" s="461"/>
    </row>
  </sheetData>
  <sheetProtection password="E30C" sheet="1" scenarios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topLeftCell="A112">
      <selection activeCell="F14" sqref="F14"/>
      <pageMargins left="0.23622047244094491" right="0.23622047244094491" top="0.74803149606299213" bottom="0.74803149606299213" header="0.31496062992125978" footer="0.31496062992125978"/>
      <pageSetup paperSize="9" scale="75" orientation="landscape" r:id="rId1"/>
      <headerFooter>
        <oddHeader>&amp;CPL
Załącznik VII</oddHeader>
        <oddFooter>&amp;C&amp;P</oddFooter>
      </headerFooter>
    </customSheetView>
  </customSheetViews>
  <mergeCells count="12">
    <mergeCell ref="C5:D5"/>
    <mergeCell ref="C115:F115"/>
    <mergeCell ref="C120:F120"/>
    <mergeCell ref="C95:F95"/>
    <mergeCell ref="C106:F106"/>
    <mergeCell ref="C110:F110"/>
    <mergeCell ref="C82:F82"/>
    <mergeCell ref="C9:F9"/>
    <mergeCell ref="C21:F21"/>
    <mergeCell ref="C52:F52"/>
    <mergeCell ref="C62:F62"/>
    <mergeCell ref="C73:F73"/>
  </mergeCells>
  <pageMargins left="0.23622047244094491" right="0.23622047244094491" top="0.74803149606299213" bottom="0.74803149606299213" header="0.31496062992125978" footer="0.31496062992125978"/>
  <pageSetup paperSize="9" scale="75" orientation="landscape" r:id="rId2"/>
  <headerFooter>
    <oddHeader>&amp;CPL
Załącznik VII</oddHeader>
    <oddFooter>&amp;C&amp;P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9D239"/>
    <pageSetUpPr fitToPage="1"/>
  </sheetPr>
  <dimension ref="B2:U28"/>
  <sheetViews>
    <sheetView showGridLines="0" zoomScale="110" zoomScaleNormal="110" zoomScalePageLayoutView="90" workbookViewId="0">
      <selection activeCell="E25" sqref="E25"/>
    </sheetView>
  </sheetViews>
  <sheetFormatPr defaultColWidth="9" defaultRowHeight="15"/>
  <cols>
    <col min="1" max="1" width="3.85546875" style="21" customWidth="1"/>
    <col min="2" max="2" width="9" style="56" customWidth="1"/>
    <col min="3" max="3" width="9" style="21" customWidth="1"/>
    <col min="4" max="4" width="53" style="21" customWidth="1"/>
    <col min="5" max="6" width="36.5703125" style="21" customWidth="1"/>
    <col min="7" max="7" width="46.42578125" style="21" customWidth="1"/>
    <col min="8" max="8" width="9" style="21" customWidth="1"/>
    <col min="9" max="16384" width="9" style="21"/>
  </cols>
  <sheetData>
    <row r="2" spans="2:21" ht="15.75">
      <c r="D2" s="53"/>
    </row>
    <row r="3" spans="2:21" ht="18.75">
      <c r="C3" s="54" t="s">
        <v>23</v>
      </c>
    </row>
    <row r="4" spans="2:21">
      <c r="C4" s="23" t="s">
        <v>960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2:21" ht="15.75" thickBot="1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2:21">
      <c r="C7" s="249"/>
      <c r="D7" s="249"/>
      <c r="E7" s="466" t="s">
        <v>102</v>
      </c>
      <c r="F7" s="466" t="s">
        <v>103</v>
      </c>
      <c r="G7" s="466" t="s">
        <v>104</v>
      </c>
    </row>
    <row r="8" spans="2:21" ht="25.5" thickBot="1">
      <c r="C8" s="390"/>
      <c r="D8" s="298"/>
      <c r="E8" s="465" t="s">
        <v>382</v>
      </c>
      <c r="F8" s="465" t="s">
        <v>383</v>
      </c>
      <c r="G8" s="1023" t="s">
        <v>384</v>
      </c>
    </row>
    <row r="9" spans="2:21" ht="24" customHeight="1" thickTop="1" thickBot="1">
      <c r="C9" s="411"/>
      <c r="D9" s="411"/>
      <c r="E9" s="467" t="s">
        <v>385</v>
      </c>
      <c r="F9" s="467" t="s">
        <v>385</v>
      </c>
      <c r="G9" s="1024"/>
    </row>
    <row r="10" spans="2:21" ht="17.45" customHeight="1" thickBot="1">
      <c r="B10" s="56">
        <v>0</v>
      </c>
      <c r="C10" s="1021" t="s">
        <v>386</v>
      </c>
      <c r="D10" s="1022"/>
      <c r="E10" s="1022"/>
      <c r="F10" s="1022"/>
      <c r="G10" s="1022"/>
    </row>
    <row r="11" spans="2:21" s="823" customFormat="1" ht="18" customHeight="1">
      <c r="B11" s="56">
        <f>B10+1</f>
        <v>1</v>
      </c>
      <c r="C11" s="824">
        <f>B11</f>
        <v>1</v>
      </c>
      <c r="D11" s="825" t="s">
        <v>1085</v>
      </c>
      <c r="E11" s="826">
        <f>'EU LI 1'!C29</f>
        <v>40456</v>
      </c>
      <c r="F11" s="826">
        <f>'EU LI 1'!I29</f>
        <v>25340</v>
      </c>
      <c r="G11" s="1018" t="s">
        <v>1384</v>
      </c>
    </row>
    <row r="12" spans="2:21" s="823" customFormat="1" ht="18" customHeight="1" thickBot="1">
      <c r="B12" s="56"/>
      <c r="C12" s="824">
        <v>2</v>
      </c>
      <c r="D12" s="825" t="s">
        <v>1355</v>
      </c>
      <c r="E12" s="826">
        <f>'EU LI 1'!C31</f>
        <v>94999</v>
      </c>
      <c r="F12" s="826">
        <f>'EU LI 1'!I31</f>
        <v>0</v>
      </c>
      <c r="G12" s="1019"/>
    </row>
    <row r="13" spans="2:21" ht="16.350000000000001" customHeight="1" thickBot="1">
      <c r="B13" s="56">
        <v>0</v>
      </c>
      <c r="C13" s="1021" t="s">
        <v>387</v>
      </c>
      <c r="D13" s="1022"/>
      <c r="E13" s="1022"/>
      <c r="F13" s="1022"/>
      <c r="G13" s="1022"/>
    </row>
    <row r="14" spans="2:21" s="823" customFormat="1" ht="18" customHeight="1">
      <c r="B14" s="56">
        <f>B13+1</f>
        <v>1</v>
      </c>
      <c r="C14" s="824">
        <f>B14</f>
        <v>1</v>
      </c>
      <c r="D14" s="825" t="s">
        <v>1097</v>
      </c>
      <c r="E14" s="826">
        <f>'EU LI 1'!C42</f>
        <v>391637</v>
      </c>
      <c r="F14" s="826">
        <f>'EU LI 1'!D42</f>
        <v>391637</v>
      </c>
      <c r="G14" s="1018" t="s">
        <v>1385</v>
      </c>
    </row>
    <row r="15" spans="2:21" s="823" customFormat="1" ht="18" customHeight="1" thickBot="1">
      <c r="B15" s="56"/>
      <c r="C15" s="827" t="s">
        <v>1356</v>
      </c>
      <c r="D15" s="828" t="s">
        <v>1357</v>
      </c>
      <c r="E15" s="826" t="s">
        <v>1168</v>
      </c>
      <c r="F15" s="826">
        <v>255963</v>
      </c>
      <c r="G15" s="1020"/>
    </row>
    <row r="16" spans="2:21" ht="16.350000000000001" customHeight="1" thickBot="1">
      <c r="B16" s="56">
        <v>0</v>
      </c>
      <c r="C16" s="1021" t="s">
        <v>388</v>
      </c>
      <c r="D16" s="1022"/>
      <c r="E16" s="1022"/>
      <c r="F16" s="1022"/>
      <c r="G16" s="1022"/>
    </row>
    <row r="17" spans="2:7" s="795" customFormat="1" ht="16.350000000000001" customHeight="1">
      <c r="B17" s="56"/>
      <c r="C17" s="824">
        <v>1</v>
      </c>
      <c r="D17" s="825" t="s">
        <v>1103</v>
      </c>
      <c r="E17" s="826">
        <f>'EU LI 1'!C49</f>
        <v>455625</v>
      </c>
      <c r="F17" s="826">
        <f>'EU LI 1'!D49</f>
        <v>455625</v>
      </c>
      <c r="G17" s="1018" t="s">
        <v>1386</v>
      </c>
    </row>
    <row r="18" spans="2:7" s="795" customFormat="1" ht="16.350000000000001" customHeight="1">
      <c r="B18" s="56"/>
      <c r="C18" s="824">
        <v>2</v>
      </c>
      <c r="D18" s="825" t="s">
        <v>1104</v>
      </c>
      <c r="E18" s="826">
        <f>'EU LI 1'!C50</f>
        <v>-9899</v>
      </c>
      <c r="F18" s="826">
        <f>'EU LI 1'!D50</f>
        <v>-9899</v>
      </c>
      <c r="G18" s="1019"/>
    </row>
    <row r="19" spans="2:7" s="795" customFormat="1" ht="16.350000000000001" customHeight="1">
      <c r="B19" s="56"/>
      <c r="C19" s="824">
        <v>3</v>
      </c>
      <c r="D19" s="825" t="s">
        <v>1105</v>
      </c>
      <c r="E19" s="826">
        <f>'EU LI 1'!C51</f>
        <v>320062</v>
      </c>
      <c r="F19" s="826">
        <f>'EU LI 1'!D51</f>
        <v>349224</v>
      </c>
      <c r="G19" s="1019"/>
    </row>
    <row r="20" spans="2:7" s="795" customFormat="1" ht="16.350000000000001" customHeight="1">
      <c r="B20" s="56"/>
      <c r="C20" s="886" t="s">
        <v>1171</v>
      </c>
      <c r="D20" s="887" t="s">
        <v>1358</v>
      </c>
      <c r="E20" s="826">
        <v>238133</v>
      </c>
      <c r="F20" s="826">
        <v>303187</v>
      </c>
      <c r="G20" s="1019"/>
    </row>
    <row r="21" spans="2:7" s="795" customFormat="1" ht="16.350000000000001" customHeight="1">
      <c r="B21" s="56"/>
      <c r="C21" s="886" t="s">
        <v>1362</v>
      </c>
      <c r="D21" s="887" t="s">
        <v>1359</v>
      </c>
      <c r="E21" s="826">
        <f>E19-E20</f>
        <v>81929</v>
      </c>
      <c r="F21" s="826">
        <f>F19-F20</f>
        <v>46037</v>
      </c>
      <c r="G21" s="1019"/>
    </row>
    <row r="22" spans="2:7" s="795" customFormat="1" ht="16.350000000000001" customHeight="1">
      <c r="B22" s="56"/>
      <c r="C22" s="824">
        <v>4</v>
      </c>
      <c r="D22" s="825" t="s">
        <v>1106</v>
      </c>
      <c r="E22" s="826">
        <f>'EU LI 1'!C52</f>
        <v>-27157</v>
      </c>
      <c r="F22" s="826">
        <f>'EU LI 1'!D52</f>
        <v>-26020</v>
      </c>
      <c r="G22" s="1019"/>
    </row>
    <row r="23" spans="2:7" s="795" customFormat="1" ht="16.350000000000001" customHeight="1">
      <c r="B23" s="56"/>
      <c r="C23" s="824">
        <v>5</v>
      </c>
      <c r="D23" s="825" t="s">
        <v>1107</v>
      </c>
      <c r="E23" s="826">
        <f>'EU LI 1'!C53</f>
        <v>-87539</v>
      </c>
      <c r="F23" s="826">
        <f>'EU LI 1'!D53</f>
        <v>-79818</v>
      </c>
      <c r="G23" s="1019"/>
    </row>
    <row r="24" spans="2:7" s="795" customFormat="1" ht="16.350000000000001" customHeight="1">
      <c r="B24" s="56"/>
      <c r="C24" s="829">
        <v>6</v>
      </c>
      <c r="D24" s="830" t="s">
        <v>1108</v>
      </c>
      <c r="E24" s="831">
        <f>'EU LI 1'!C54</f>
        <v>-38908</v>
      </c>
      <c r="F24" s="831">
        <f>'EU LI 1'!D54</f>
        <v>-33582</v>
      </c>
      <c r="G24" s="1019"/>
    </row>
    <row r="25" spans="2:7" s="795" customFormat="1" ht="16.350000000000001" customHeight="1">
      <c r="B25" s="56"/>
      <c r="C25" s="829">
        <v>7</v>
      </c>
      <c r="D25" s="830" t="s">
        <v>1360</v>
      </c>
      <c r="E25" s="831">
        <f>'EU LI 1'!C55</f>
        <v>177473</v>
      </c>
      <c r="F25" s="831">
        <f>'EU LI 1'!D55</f>
        <v>128654</v>
      </c>
      <c r="G25" s="1019"/>
    </row>
    <row r="26" spans="2:7" ht="15.75" thickBot="1">
      <c r="B26" s="56">
        <f>B16+1</f>
        <v>1</v>
      </c>
      <c r="C26" s="832"/>
      <c r="D26" s="833" t="s">
        <v>1361</v>
      </c>
      <c r="E26" s="834">
        <f>E17+E18+E19+E22+E23+E24+E25</f>
        <v>789657</v>
      </c>
      <c r="F26" s="834">
        <f>F17+F18+F19+F22+F23+F24+F25</f>
        <v>784184</v>
      </c>
      <c r="G26" s="1020"/>
    </row>
    <row r="27" spans="2:7">
      <c r="F27" s="888"/>
    </row>
    <row r="28" spans="2:7">
      <c r="F28" s="888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D13">
      <selection activeCell="D18" sqref="D18"/>
      <pageMargins left="0.7" right="0.7" top="0.75" bottom="0.75" header="0.3" footer="0.3"/>
      <pageSetup paperSize="9" scale="59" orientation="landscape" r:id="rId1"/>
      <headerFooter>
        <oddHeader>&amp;CPL
Załącznik VII</oddHeader>
        <oddFooter>&amp;C&amp;P</oddFooter>
      </headerFooter>
    </customSheetView>
  </customSheetViews>
  <mergeCells count="7">
    <mergeCell ref="G17:G26"/>
    <mergeCell ref="C10:G10"/>
    <mergeCell ref="C13:G13"/>
    <mergeCell ref="C16:G16"/>
    <mergeCell ref="G8:G9"/>
    <mergeCell ref="G11:G12"/>
    <mergeCell ref="G14:G15"/>
  </mergeCells>
  <pageMargins left="0.7" right="0.7" top="0.75" bottom="0.75" header="0.3" footer="0.3"/>
  <pageSetup paperSize="9" scale="59" orientation="landscape" r:id="rId2"/>
  <headerFooter>
    <oddHeader>&amp;CPL
Załącznik VII</oddHeader>
    <oddFooter>&amp;C&amp;P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9D239"/>
    <pageSetUpPr fitToPage="1"/>
  </sheetPr>
  <dimension ref="A1:I53"/>
  <sheetViews>
    <sheetView showGridLines="0" zoomScale="90" zoomScaleNormal="90" workbookViewId="0">
      <selection activeCell="C2" sqref="C2"/>
    </sheetView>
  </sheetViews>
  <sheetFormatPr defaultColWidth="9.140625" defaultRowHeight="15"/>
  <cols>
    <col min="1" max="1" width="11.140625" style="607" customWidth="1"/>
    <col min="2" max="2" width="9.140625" style="607"/>
    <col min="3" max="3" width="131.140625" style="607" customWidth="1"/>
    <col min="4" max="4" width="23" style="607" customWidth="1"/>
    <col min="5" max="5" width="23.5703125" style="634" customWidth="1"/>
    <col min="6" max="9" width="23.5703125" style="607" customWidth="1"/>
    <col min="10" max="16384" width="9.140625" style="607"/>
  </cols>
  <sheetData>
    <row r="1" spans="1:9" ht="21.75" customHeight="1">
      <c r="A1" s="618"/>
      <c r="B1" s="605"/>
    </row>
    <row r="2" spans="1:9" ht="21">
      <c r="A2" s="609"/>
      <c r="B2" s="606"/>
    </row>
    <row r="3" spans="1:9" ht="18.75">
      <c r="B3" s="617" t="s">
        <v>1224</v>
      </c>
    </row>
    <row r="4" spans="1:9">
      <c r="B4" s="608"/>
    </row>
    <row r="5" spans="1:9">
      <c r="B5" s="634"/>
      <c r="C5" s="634"/>
      <c r="D5" s="635" t="s">
        <v>102</v>
      </c>
      <c r="E5" s="635" t="s">
        <v>103</v>
      </c>
      <c r="F5" s="635" t="s">
        <v>104</v>
      </c>
      <c r="G5" s="635" t="s">
        <v>140</v>
      </c>
      <c r="H5" s="635" t="s">
        <v>141</v>
      </c>
      <c r="I5" s="635" t="s">
        <v>207</v>
      </c>
    </row>
    <row r="6" spans="1:9" ht="25.5" customHeight="1" thickBot="1">
      <c r="B6" s="690"/>
      <c r="C6" s="690"/>
      <c r="D6" s="691" t="s">
        <v>1161</v>
      </c>
      <c r="E6" s="691" t="s">
        <v>1162</v>
      </c>
      <c r="F6" s="691" t="s">
        <v>1163</v>
      </c>
      <c r="G6" s="691" t="s">
        <v>1164</v>
      </c>
      <c r="H6" s="691" t="s">
        <v>1165</v>
      </c>
      <c r="I6" s="691" t="s">
        <v>1166</v>
      </c>
    </row>
    <row r="7" spans="1:9" ht="15" customHeight="1">
      <c r="B7" s="671">
        <v>1</v>
      </c>
      <c r="C7" s="689" t="s">
        <v>389</v>
      </c>
      <c r="D7" s="683" t="s">
        <v>1167</v>
      </c>
      <c r="E7" s="683" t="s">
        <v>1167</v>
      </c>
      <c r="F7" s="683" t="s">
        <v>1167</v>
      </c>
      <c r="G7" s="683" t="s">
        <v>1167</v>
      </c>
      <c r="H7" s="683" t="s">
        <v>1167</v>
      </c>
      <c r="I7" s="684" t="s">
        <v>1167</v>
      </c>
    </row>
    <row r="8" spans="1:9" ht="15" customHeight="1">
      <c r="B8" s="637">
        <v>2</v>
      </c>
      <c r="C8" s="638" t="s">
        <v>390</v>
      </c>
      <c r="D8" s="639" t="s">
        <v>1168</v>
      </c>
      <c r="E8" s="639" t="s">
        <v>1168</v>
      </c>
      <c r="F8" s="639" t="s">
        <v>1168</v>
      </c>
      <c r="G8" s="639" t="s">
        <v>1168</v>
      </c>
      <c r="H8" s="639" t="s">
        <v>1168</v>
      </c>
      <c r="I8" s="640" t="s">
        <v>1168</v>
      </c>
    </row>
    <row r="9" spans="1:9" ht="15" customHeight="1">
      <c r="B9" s="637" t="s">
        <v>391</v>
      </c>
      <c r="C9" s="638" t="s">
        <v>392</v>
      </c>
      <c r="D9" s="639" t="s">
        <v>1169</v>
      </c>
      <c r="E9" s="639" t="s">
        <v>1169</v>
      </c>
      <c r="F9" s="639" t="s">
        <v>1169</v>
      </c>
      <c r="G9" s="639" t="s">
        <v>1169</v>
      </c>
      <c r="H9" s="639" t="s">
        <v>1169</v>
      </c>
      <c r="I9" s="640" t="s">
        <v>1169</v>
      </c>
    </row>
    <row r="10" spans="1:9" ht="15" customHeight="1">
      <c r="B10" s="637">
        <v>3</v>
      </c>
      <c r="C10" s="638" t="s">
        <v>393</v>
      </c>
      <c r="D10" s="639" t="s">
        <v>1170</v>
      </c>
      <c r="E10" s="639" t="s">
        <v>1170</v>
      </c>
      <c r="F10" s="639" t="s">
        <v>1170</v>
      </c>
      <c r="G10" s="639" t="s">
        <v>1170</v>
      </c>
      <c r="H10" s="639" t="s">
        <v>1170</v>
      </c>
      <c r="I10" s="641" t="s">
        <v>1170</v>
      </c>
    </row>
    <row r="11" spans="1:9" s="636" customFormat="1" ht="15" customHeight="1">
      <c r="B11" s="667" t="s">
        <v>1171</v>
      </c>
      <c r="C11" s="668" t="s">
        <v>394</v>
      </c>
      <c r="D11" s="669" t="s">
        <v>1172</v>
      </c>
      <c r="E11" s="669" t="s">
        <v>1172</v>
      </c>
      <c r="F11" s="669" t="s">
        <v>1172</v>
      </c>
      <c r="G11" s="669" t="s">
        <v>1172</v>
      </c>
      <c r="H11" s="669" t="s">
        <v>1172</v>
      </c>
      <c r="I11" s="670" t="s">
        <v>1172</v>
      </c>
    </row>
    <row r="12" spans="1:9" ht="21" customHeight="1">
      <c r="B12" s="675"/>
      <c r="C12" s="676" t="s">
        <v>395</v>
      </c>
      <c r="D12" s="677"/>
      <c r="E12" s="677"/>
      <c r="F12" s="677"/>
      <c r="G12" s="677"/>
      <c r="H12" s="677"/>
      <c r="I12" s="678"/>
    </row>
    <row r="13" spans="1:9" ht="15" customHeight="1">
      <c r="B13" s="671">
        <v>4</v>
      </c>
      <c r="C13" s="672" t="s">
        <v>1173</v>
      </c>
      <c r="D13" s="673" t="s">
        <v>1174</v>
      </c>
      <c r="E13" s="673" t="s">
        <v>1174</v>
      </c>
      <c r="F13" s="673" t="s">
        <v>1174</v>
      </c>
      <c r="G13" s="673" t="s">
        <v>1174</v>
      </c>
      <c r="H13" s="673" t="s">
        <v>1174</v>
      </c>
      <c r="I13" s="674" t="s">
        <v>1174</v>
      </c>
    </row>
    <row r="14" spans="1:9" ht="15" customHeight="1">
      <c r="B14" s="637">
        <v>5</v>
      </c>
      <c r="C14" s="645" t="s">
        <v>1175</v>
      </c>
      <c r="D14" s="646" t="s">
        <v>1174</v>
      </c>
      <c r="E14" s="646" t="s">
        <v>1174</v>
      </c>
      <c r="F14" s="646" t="s">
        <v>1174</v>
      </c>
      <c r="G14" s="646" t="s">
        <v>1174</v>
      </c>
      <c r="H14" s="646" t="s">
        <v>1174</v>
      </c>
      <c r="I14" s="647" t="s">
        <v>1174</v>
      </c>
    </row>
    <row r="15" spans="1:9" s="636" customFormat="1" ht="35.25" customHeight="1">
      <c r="B15" s="642">
        <v>6</v>
      </c>
      <c r="C15" s="648" t="s">
        <v>1176</v>
      </c>
      <c r="D15" s="643" t="s">
        <v>1223</v>
      </c>
      <c r="E15" s="643" t="s">
        <v>1223</v>
      </c>
      <c r="F15" s="643" t="s">
        <v>1223</v>
      </c>
      <c r="G15" s="643" t="s">
        <v>1223</v>
      </c>
      <c r="H15" s="643" t="s">
        <v>1223</v>
      </c>
      <c r="I15" s="644" t="s">
        <v>1223</v>
      </c>
    </row>
    <row r="16" spans="1:9" ht="24.75" customHeight="1">
      <c r="B16" s="637">
        <v>7</v>
      </c>
      <c r="C16" s="645" t="s">
        <v>1177</v>
      </c>
      <c r="D16" s="649" t="s">
        <v>1178</v>
      </c>
      <c r="E16" s="649" t="s">
        <v>1178</v>
      </c>
      <c r="F16" s="649" t="s">
        <v>1178</v>
      </c>
      <c r="G16" s="649" t="s">
        <v>1178</v>
      </c>
      <c r="H16" s="649" t="s">
        <v>1178</v>
      </c>
      <c r="I16" s="650" t="s">
        <v>1178</v>
      </c>
    </row>
    <row r="17" spans="2:9" ht="17.25" customHeight="1">
      <c r="B17" s="637">
        <v>8</v>
      </c>
      <c r="C17" s="693" t="s">
        <v>1227</v>
      </c>
      <c r="D17" s="651">
        <f>22671.8021292167/1000</f>
        <v>22.671802129216701</v>
      </c>
      <c r="E17" s="651">
        <f>54091.280275958/1000</f>
        <v>54.091280275957999</v>
      </c>
      <c r="F17" s="651">
        <f>40000/1000</f>
        <v>40</v>
      </c>
      <c r="G17" s="651">
        <f>55600/1000</f>
        <v>55.6</v>
      </c>
      <c r="H17" s="651">
        <f>36000/1000</f>
        <v>36</v>
      </c>
      <c r="I17" s="652">
        <f>47600/1000</f>
        <v>47.6</v>
      </c>
    </row>
    <row r="18" spans="2:9" ht="15" customHeight="1">
      <c r="B18" s="637">
        <v>9</v>
      </c>
      <c r="C18" s="693" t="s">
        <v>1226</v>
      </c>
      <c r="D18" s="653">
        <f>41875/1000</f>
        <v>41.875</v>
      </c>
      <c r="E18" s="653">
        <f>83900/1000</f>
        <v>83.9</v>
      </c>
      <c r="F18" s="653">
        <f>40000/1000</f>
        <v>40</v>
      </c>
      <c r="G18" s="653">
        <f>55600/1000</f>
        <v>55.6</v>
      </c>
      <c r="H18" s="651">
        <f>36000/1000</f>
        <v>36</v>
      </c>
      <c r="I18" s="652">
        <f>47600/1000</f>
        <v>47.6</v>
      </c>
    </row>
    <row r="19" spans="2:9" ht="15" customHeight="1">
      <c r="B19" s="637" t="s">
        <v>165</v>
      </c>
      <c r="C19" s="645" t="s">
        <v>396</v>
      </c>
      <c r="D19" s="654">
        <v>100</v>
      </c>
      <c r="E19" s="654">
        <v>100</v>
      </c>
      <c r="F19" s="654">
        <v>400000</v>
      </c>
      <c r="G19" s="654">
        <v>400000</v>
      </c>
      <c r="H19" s="654">
        <v>400000</v>
      </c>
      <c r="I19" s="655">
        <v>400000</v>
      </c>
    </row>
    <row r="20" spans="2:9" ht="51">
      <c r="B20" s="637" t="s">
        <v>397</v>
      </c>
      <c r="C20" s="645" t="s">
        <v>398</v>
      </c>
      <c r="D20" s="656" t="s">
        <v>1179</v>
      </c>
      <c r="E20" s="656" t="s">
        <v>1179</v>
      </c>
      <c r="F20" s="656" t="s">
        <v>1179</v>
      </c>
      <c r="G20" s="656" t="s">
        <v>1179</v>
      </c>
      <c r="H20" s="656" t="s">
        <v>1179</v>
      </c>
      <c r="I20" s="657" t="s">
        <v>1179</v>
      </c>
    </row>
    <row r="21" spans="2:9" ht="25.5">
      <c r="B21" s="637">
        <v>10</v>
      </c>
      <c r="C21" s="645" t="s">
        <v>399</v>
      </c>
      <c r="D21" s="646" t="s">
        <v>1180</v>
      </c>
      <c r="E21" s="646" t="s">
        <v>1180</v>
      </c>
      <c r="F21" s="646" t="s">
        <v>1180</v>
      </c>
      <c r="G21" s="646" t="s">
        <v>1180</v>
      </c>
      <c r="H21" s="646" t="s">
        <v>1180</v>
      </c>
      <c r="I21" s="658" t="s">
        <v>1180</v>
      </c>
    </row>
    <row r="22" spans="2:9" ht="15" customHeight="1">
      <c r="B22" s="637">
        <v>11</v>
      </c>
      <c r="C22" s="645" t="s">
        <v>400</v>
      </c>
      <c r="D22" s="659">
        <v>42268</v>
      </c>
      <c r="E22" s="659">
        <v>42459</v>
      </c>
      <c r="F22" s="659">
        <v>43157</v>
      </c>
      <c r="G22" s="659">
        <v>43178</v>
      </c>
      <c r="H22" s="659">
        <v>43752</v>
      </c>
      <c r="I22" s="660">
        <v>43767</v>
      </c>
    </row>
    <row r="23" spans="2:9" ht="15" customHeight="1">
      <c r="B23" s="637">
        <v>12</v>
      </c>
      <c r="C23" s="645" t="s">
        <v>401</v>
      </c>
      <c r="D23" s="646" t="s">
        <v>1181</v>
      </c>
      <c r="E23" s="646" t="s">
        <v>1181</v>
      </c>
      <c r="F23" s="646" t="s">
        <v>1181</v>
      </c>
      <c r="G23" s="646" t="s">
        <v>1181</v>
      </c>
      <c r="H23" s="646" t="s">
        <v>1181</v>
      </c>
      <c r="I23" s="647" t="s">
        <v>1181</v>
      </c>
    </row>
    <row r="24" spans="2:9" ht="15" customHeight="1">
      <c r="B24" s="637">
        <v>13</v>
      </c>
      <c r="C24" s="645" t="s">
        <v>1182</v>
      </c>
      <c r="D24" s="659">
        <v>45921</v>
      </c>
      <c r="E24" s="659">
        <v>46111</v>
      </c>
      <c r="F24" s="659">
        <v>46809</v>
      </c>
      <c r="G24" s="659">
        <v>46831</v>
      </c>
      <c r="H24" s="659">
        <v>47405</v>
      </c>
      <c r="I24" s="660">
        <v>47420</v>
      </c>
    </row>
    <row r="25" spans="2:9" ht="15" customHeight="1">
      <c r="B25" s="637">
        <v>14</v>
      </c>
      <c r="C25" s="645" t="s">
        <v>402</v>
      </c>
      <c r="D25" s="646" t="s">
        <v>1183</v>
      </c>
      <c r="E25" s="646" t="s">
        <v>1183</v>
      </c>
      <c r="F25" s="646" t="s">
        <v>1183</v>
      </c>
      <c r="G25" s="646" t="s">
        <v>1183</v>
      </c>
      <c r="H25" s="646" t="s">
        <v>1183</v>
      </c>
      <c r="I25" s="647" t="s">
        <v>1184</v>
      </c>
    </row>
    <row r="26" spans="2:9" ht="15" customHeight="1">
      <c r="B26" s="637">
        <v>15</v>
      </c>
      <c r="C26" s="692" t="s">
        <v>1225</v>
      </c>
      <c r="D26" s="659" t="s">
        <v>1185</v>
      </c>
      <c r="E26" s="659" t="s">
        <v>1186</v>
      </c>
      <c r="F26" s="659" t="s">
        <v>1187</v>
      </c>
      <c r="G26" s="659" t="s">
        <v>1188</v>
      </c>
      <c r="H26" s="659" t="s">
        <v>1189</v>
      </c>
      <c r="I26" s="661" t="s">
        <v>1190</v>
      </c>
    </row>
    <row r="27" spans="2:9" ht="15" customHeight="1">
      <c r="B27" s="679">
        <v>16</v>
      </c>
      <c r="C27" s="680" t="s">
        <v>1191</v>
      </c>
      <c r="D27" s="681" t="s">
        <v>1172</v>
      </c>
      <c r="E27" s="681" t="s">
        <v>1172</v>
      </c>
      <c r="F27" s="681" t="s">
        <v>1172</v>
      </c>
      <c r="G27" s="681" t="s">
        <v>1172</v>
      </c>
      <c r="H27" s="681" t="s">
        <v>1172</v>
      </c>
      <c r="I27" s="682" t="s">
        <v>1172</v>
      </c>
    </row>
    <row r="28" spans="2:9" ht="20.25" customHeight="1">
      <c r="B28" s="675"/>
      <c r="C28" s="676" t="s">
        <v>403</v>
      </c>
      <c r="D28" s="676"/>
      <c r="E28" s="676"/>
      <c r="F28" s="676"/>
      <c r="G28" s="676"/>
      <c r="H28" s="676"/>
      <c r="I28" s="685"/>
    </row>
    <row r="29" spans="2:9" ht="15" customHeight="1">
      <c r="B29" s="671">
        <v>17</v>
      </c>
      <c r="C29" s="672" t="s">
        <v>1192</v>
      </c>
      <c r="D29" s="683" t="s">
        <v>1193</v>
      </c>
      <c r="E29" s="683" t="s">
        <v>1193</v>
      </c>
      <c r="F29" s="683" t="s">
        <v>1193</v>
      </c>
      <c r="G29" s="683" t="s">
        <v>1193</v>
      </c>
      <c r="H29" s="683" t="s">
        <v>1193</v>
      </c>
      <c r="I29" s="684" t="s">
        <v>1193</v>
      </c>
    </row>
    <row r="30" spans="2:9" ht="15" customHeight="1">
      <c r="B30" s="637">
        <v>18</v>
      </c>
      <c r="C30" s="645" t="s">
        <v>1194</v>
      </c>
      <c r="D30" s="662" t="s">
        <v>1195</v>
      </c>
      <c r="E30" s="662" t="s">
        <v>1196</v>
      </c>
      <c r="F30" s="662" t="s">
        <v>1197</v>
      </c>
      <c r="G30" s="662" t="s">
        <v>1197</v>
      </c>
      <c r="H30" s="662" t="s">
        <v>1198</v>
      </c>
      <c r="I30" s="663" t="s">
        <v>1198</v>
      </c>
    </row>
    <row r="31" spans="2:9" ht="15" customHeight="1">
      <c r="B31" s="637">
        <v>19</v>
      </c>
      <c r="C31" s="645" t="s">
        <v>1199</v>
      </c>
      <c r="D31" s="639" t="s">
        <v>1172</v>
      </c>
      <c r="E31" s="639" t="s">
        <v>1172</v>
      </c>
      <c r="F31" s="639" t="s">
        <v>1172</v>
      </c>
      <c r="G31" s="639" t="s">
        <v>1172</v>
      </c>
      <c r="H31" s="639" t="s">
        <v>1172</v>
      </c>
      <c r="I31" s="641" t="s">
        <v>1172</v>
      </c>
    </row>
    <row r="32" spans="2:9" ht="15" customHeight="1">
      <c r="B32" s="637" t="s">
        <v>287</v>
      </c>
      <c r="C32" s="645" t="s">
        <v>1200</v>
      </c>
      <c r="D32" s="646" t="s">
        <v>1201</v>
      </c>
      <c r="E32" s="646" t="s">
        <v>1201</v>
      </c>
      <c r="F32" s="646" t="s">
        <v>1201</v>
      </c>
      <c r="G32" s="646" t="s">
        <v>1201</v>
      </c>
      <c r="H32" s="646" t="s">
        <v>1201</v>
      </c>
      <c r="I32" s="647" t="s">
        <v>1201</v>
      </c>
    </row>
    <row r="33" spans="2:9" ht="15" customHeight="1">
      <c r="B33" s="637" t="s">
        <v>289</v>
      </c>
      <c r="C33" s="645" t="s">
        <v>1202</v>
      </c>
      <c r="D33" s="646" t="s">
        <v>1201</v>
      </c>
      <c r="E33" s="646" t="s">
        <v>1201</v>
      </c>
      <c r="F33" s="646" t="s">
        <v>1201</v>
      </c>
      <c r="G33" s="646" t="s">
        <v>1201</v>
      </c>
      <c r="H33" s="646" t="s">
        <v>1201</v>
      </c>
      <c r="I33" s="647" t="s">
        <v>1201</v>
      </c>
    </row>
    <row r="34" spans="2:9" ht="15" customHeight="1">
      <c r="B34" s="637">
        <v>21</v>
      </c>
      <c r="C34" s="645" t="s">
        <v>1203</v>
      </c>
      <c r="D34" s="639" t="s">
        <v>1204</v>
      </c>
      <c r="E34" s="639" t="s">
        <v>1204</v>
      </c>
      <c r="F34" s="639" t="s">
        <v>1204</v>
      </c>
      <c r="G34" s="639" t="s">
        <v>1204</v>
      </c>
      <c r="H34" s="639" t="s">
        <v>1204</v>
      </c>
      <c r="I34" s="641" t="s">
        <v>1204</v>
      </c>
    </row>
    <row r="35" spans="2:9" ht="15" customHeight="1">
      <c r="B35" s="637">
        <v>22</v>
      </c>
      <c r="C35" s="645" t="s">
        <v>1205</v>
      </c>
      <c r="D35" s="639" t="s">
        <v>1206</v>
      </c>
      <c r="E35" s="639" t="s">
        <v>1206</v>
      </c>
      <c r="F35" s="639" t="s">
        <v>1206</v>
      </c>
      <c r="G35" s="639" t="s">
        <v>1206</v>
      </c>
      <c r="H35" s="639" t="s">
        <v>1206</v>
      </c>
      <c r="I35" s="641" t="s">
        <v>1206</v>
      </c>
    </row>
    <row r="36" spans="2:9" ht="15" customHeight="1">
      <c r="B36" s="637">
        <v>23</v>
      </c>
      <c r="C36" s="645" t="s">
        <v>404</v>
      </c>
      <c r="D36" s="639" t="s">
        <v>1207</v>
      </c>
      <c r="E36" s="639" t="s">
        <v>1207</v>
      </c>
      <c r="F36" s="639" t="s">
        <v>1207</v>
      </c>
      <c r="G36" s="639" t="s">
        <v>1207</v>
      </c>
      <c r="H36" s="639" t="s">
        <v>1207</v>
      </c>
      <c r="I36" s="641" t="s">
        <v>1207</v>
      </c>
    </row>
    <row r="37" spans="2:9" ht="15" customHeight="1">
      <c r="B37" s="637">
        <v>24</v>
      </c>
      <c r="C37" s="645" t="s">
        <v>1208</v>
      </c>
      <c r="D37" s="639" t="s">
        <v>1172</v>
      </c>
      <c r="E37" s="639" t="s">
        <v>1172</v>
      </c>
      <c r="F37" s="639" t="s">
        <v>1172</v>
      </c>
      <c r="G37" s="639" t="s">
        <v>1172</v>
      </c>
      <c r="H37" s="639" t="s">
        <v>1172</v>
      </c>
      <c r="I37" s="641" t="s">
        <v>1172</v>
      </c>
    </row>
    <row r="38" spans="2:9" ht="15" customHeight="1">
      <c r="B38" s="637">
        <v>25</v>
      </c>
      <c r="C38" s="645" t="s">
        <v>1209</v>
      </c>
      <c r="D38" s="639" t="s">
        <v>1172</v>
      </c>
      <c r="E38" s="639" t="s">
        <v>1172</v>
      </c>
      <c r="F38" s="639" t="s">
        <v>1172</v>
      </c>
      <c r="G38" s="639" t="s">
        <v>1172</v>
      </c>
      <c r="H38" s="639" t="s">
        <v>1172</v>
      </c>
      <c r="I38" s="641" t="s">
        <v>1172</v>
      </c>
    </row>
    <row r="39" spans="2:9" ht="15" customHeight="1">
      <c r="B39" s="637">
        <v>26</v>
      </c>
      <c r="C39" s="645" t="s">
        <v>1210</v>
      </c>
      <c r="D39" s="639" t="s">
        <v>1172</v>
      </c>
      <c r="E39" s="639" t="s">
        <v>1172</v>
      </c>
      <c r="F39" s="639" t="s">
        <v>1172</v>
      </c>
      <c r="G39" s="639" t="s">
        <v>1172</v>
      </c>
      <c r="H39" s="639" t="s">
        <v>1172</v>
      </c>
      <c r="I39" s="641" t="s">
        <v>1172</v>
      </c>
    </row>
    <row r="40" spans="2:9" ht="15" customHeight="1">
      <c r="B40" s="637">
        <v>27</v>
      </c>
      <c r="C40" s="645" t="s">
        <v>1211</v>
      </c>
      <c r="D40" s="639" t="s">
        <v>1172</v>
      </c>
      <c r="E40" s="639" t="s">
        <v>1172</v>
      </c>
      <c r="F40" s="639" t="s">
        <v>1172</v>
      </c>
      <c r="G40" s="639" t="s">
        <v>1172</v>
      </c>
      <c r="H40" s="639" t="s">
        <v>1172</v>
      </c>
      <c r="I40" s="641" t="s">
        <v>1172</v>
      </c>
    </row>
    <row r="41" spans="2:9" ht="15" customHeight="1">
      <c r="B41" s="637">
        <v>28</v>
      </c>
      <c r="C41" s="645" t="s">
        <v>1212</v>
      </c>
      <c r="D41" s="639" t="s">
        <v>1172</v>
      </c>
      <c r="E41" s="639" t="s">
        <v>1172</v>
      </c>
      <c r="F41" s="639" t="s">
        <v>1172</v>
      </c>
      <c r="G41" s="639" t="s">
        <v>1172</v>
      </c>
      <c r="H41" s="639" t="s">
        <v>1172</v>
      </c>
      <c r="I41" s="641" t="s">
        <v>1172</v>
      </c>
    </row>
    <row r="42" spans="2:9" ht="15" customHeight="1">
      <c r="B42" s="637">
        <v>29</v>
      </c>
      <c r="C42" s="645" t="s">
        <v>1213</v>
      </c>
      <c r="D42" s="639" t="s">
        <v>1172</v>
      </c>
      <c r="E42" s="639" t="s">
        <v>1172</v>
      </c>
      <c r="F42" s="639" t="s">
        <v>1172</v>
      </c>
      <c r="G42" s="639" t="s">
        <v>1172</v>
      </c>
      <c r="H42" s="639" t="s">
        <v>1172</v>
      </c>
      <c r="I42" s="641" t="s">
        <v>1172</v>
      </c>
    </row>
    <row r="43" spans="2:9" ht="15" customHeight="1">
      <c r="B43" s="637">
        <v>30</v>
      </c>
      <c r="C43" s="645" t="s">
        <v>405</v>
      </c>
      <c r="D43" s="639" t="s">
        <v>1204</v>
      </c>
      <c r="E43" s="639" t="s">
        <v>1204</v>
      </c>
      <c r="F43" s="639" t="s">
        <v>1204</v>
      </c>
      <c r="G43" s="639" t="s">
        <v>1204</v>
      </c>
      <c r="H43" s="639" t="s">
        <v>1204</v>
      </c>
      <c r="I43" s="641" t="s">
        <v>1204</v>
      </c>
    </row>
    <row r="44" spans="2:9" ht="15" customHeight="1">
      <c r="B44" s="637">
        <v>31</v>
      </c>
      <c r="C44" s="645" t="s">
        <v>1214</v>
      </c>
      <c r="D44" s="639" t="s">
        <v>1172</v>
      </c>
      <c r="E44" s="639" t="s">
        <v>1172</v>
      </c>
      <c r="F44" s="639" t="s">
        <v>1172</v>
      </c>
      <c r="G44" s="639" t="s">
        <v>1172</v>
      </c>
      <c r="H44" s="639" t="s">
        <v>1172</v>
      </c>
      <c r="I44" s="641" t="s">
        <v>1172</v>
      </c>
    </row>
    <row r="45" spans="2:9" ht="15" customHeight="1">
      <c r="B45" s="637">
        <v>32</v>
      </c>
      <c r="C45" s="645" t="s">
        <v>1215</v>
      </c>
      <c r="D45" s="639" t="s">
        <v>1172</v>
      </c>
      <c r="E45" s="639" t="s">
        <v>1172</v>
      </c>
      <c r="F45" s="639" t="s">
        <v>1172</v>
      </c>
      <c r="G45" s="639" t="s">
        <v>1172</v>
      </c>
      <c r="H45" s="639" t="s">
        <v>1172</v>
      </c>
      <c r="I45" s="641" t="s">
        <v>1172</v>
      </c>
    </row>
    <row r="46" spans="2:9" ht="15" customHeight="1">
      <c r="B46" s="637">
        <v>33</v>
      </c>
      <c r="C46" s="645" t="s">
        <v>1216</v>
      </c>
      <c r="D46" s="639" t="s">
        <v>1172</v>
      </c>
      <c r="E46" s="639" t="s">
        <v>1172</v>
      </c>
      <c r="F46" s="639" t="s">
        <v>1172</v>
      </c>
      <c r="G46" s="639" t="s">
        <v>1172</v>
      </c>
      <c r="H46" s="639" t="s">
        <v>1172</v>
      </c>
      <c r="I46" s="641" t="s">
        <v>1172</v>
      </c>
    </row>
    <row r="47" spans="2:9" ht="15" customHeight="1">
      <c r="B47" s="637">
        <v>34</v>
      </c>
      <c r="C47" s="645" t="s">
        <v>1217</v>
      </c>
      <c r="D47" s="639" t="s">
        <v>1172</v>
      </c>
      <c r="E47" s="639" t="s">
        <v>1172</v>
      </c>
      <c r="F47" s="639" t="s">
        <v>1172</v>
      </c>
      <c r="G47" s="639" t="s">
        <v>1172</v>
      </c>
      <c r="H47" s="639" t="s">
        <v>1172</v>
      </c>
      <c r="I47" s="641" t="s">
        <v>1172</v>
      </c>
    </row>
    <row r="48" spans="2:9" s="636" customFormat="1">
      <c r="B48" s="642" t="s">
        <v>1218</v>
      </c>
      <c r="C48" s="648" t="s">
        <v>406</v>
      </c>
      <c r="D48" s="664" t="s">
        <v>1172</v>
      </c>
      <c r="E48" s="664" t="s">
        <v>1172</v>
      </c>
      <c r="F48" s="664" t="s">
        <v>1172</v>
      </c>
      <c r="G48" s="664" t="s">
        <v>1172</v>
      </c>
      <c r="H48" s="664" t="s">
        <v>1172</v>
      </c>
      <c r="I48" s="665" t="s">
        <v>1172</v>
      </c>
    </row>
    <row r="49" spans="2:9" s="636" customFormat="1" ht="15" customHeight="1">
      <c r="B49" s="642" t="s">
        <v>407</v>
      </c>
      <c r="C49" s="648" t="s">
        <v>408</v>
      </c>
      <c r="D49" s="664" t="s">
        <v>1219</v>
      </c>
      <c r="E49" s="664" t="s">
        <v>1219</v>
      </c>
      <c r="F49" s="664" t="s">
        <v>1220</v>
      </c>
      <c r="G49" s="664" t="s">
        <v>1220</v>
      </c>
      <c r="H49" s="664" t="s">
        <v>1220</v>
      </c>
      <c r="I49" s="666" t="s">
        <v>1220</v>
      </c>
    </row>
    <row r="50" spans="2:9" s="636" customFormat="1" ht="24" customHeight="1">
      <c r="B50" s="642">
        <v>35</v>
      </c>
      <c r="C50" s="648" t="s">
        <v>1221</v>
      </c>
      <c r="D50" s="664" t="s">
        <v>1222</v>
      </c>
      <c r="E50" s="664" t="s">
        <v>1222</v>
      </c>
      <c r="F50" s="664" t="s">
        <v>1222</v>
      </c>
      <c r="G50" s="664" t="s">
        <v>1222</v>
      </c>
      <c r="H50" s="664" t="s">
        <v>1222</v>
      </c>
      <c r="I50" s="665" t="s">
        <v>1222</v>
      </c>
    </row>
    <row r="51" spans="2:9" ht="15" customHeight="1">
      <c r="B51" s="637">
        <v>36</v>
      </c>
      <c r="C51" s="645" t="s">
        <v>409</v>
      </c>
      <c r="D51" s="639" t="s">
        <v>1204</v>
      </c>
      <c r="E51" s="639" t="s">
        <v>1204</v>
      </c>
      <c r="F51" s="639" t="s">
        <v>1204</v>
      </c>
      <c r="G51" s="639" t="s">
        <v>1204</v>
      </c>
      <c r="H51" s="639" t="s">
        <v>1204</v>
      </c>
      <c r="I51" s="641" t="s">
        <v>1204</v>
      </c>
    </row>
    <row r="52" spans="2:9" ht="15" customHeight="1">
      <c r="B52" s="637">
        <v>37</v>
      </c>
      <c r="C52" s="645" t="s">
        <v>410</v>
      </c>
      <c r="D52" s="639" t="s">
        <v>1172</v>
      </c>
      <c r="E52" s="639" t="s">
        <v>1172</v>
      </c>
      <c r="F52" s="639" t="s">
        <v>1172</v>
      </c>
      <c r="G52" s="639" t="s">
        <v>1172</v>
      </c>
      <c r="H52" s="639" t="s">
        <v>1172</v>
      </c>
      <c r="I52" s="641" t="s">
        <v>1172</v>
      </c>
    </row>
    <row r="53" spans="2:9" ht="17.25" customHeight="1" thickBot="1">
      <c r="B53" s="686" t="s">
        <v>411</v>
      </c>
      <c r="C53" s="687" t="s">
        <v>412</v>
      </c>
      <c r="D53" s="688" t="s">
        <v>1172</v>
      </c>
      <c r="E53" s="688" t="s">
        <v>1172</v>
      </c>
      <c r="F53" s="688" t="s">
        <v>1172</v>
      </c>
      <c r="G53" s="688" t="s">
        <v>1172</v>
      </c>
      <c r="H53" s="688" t="s">
        <v>1172</v>
      </c>
      <c r="I53" s="688" t="s">
        <v>1172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cale="90" showGridLines="0" fitToPage="1" topLeftCell="A24">
      <selection activeCell="E58" sqref="E58"/>
      <pageMargins left="0" right="0" top="0" bottom="0" header="0" footer="0"/>
      <pageSetup paperSize="9" scale="81" orientation="landscape" r:id="rId1"/>
    </customSheetView>
  </customSheetViews>
  <pageMargins left="0" right="0" top="0" bottom="0" header="0" footer="0"/>
  <pageSetup paperSize="9" scale="81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9D239"/>
    <pageSetUpPr fitToPage="1"/>
  </sheetPr>
  <dimension ref="B2:AD54"/>
  <sheetViews>
    <sheetView showGridLines="0" zoomScale="120" zoomScaleNormal="120" zoomScalePageLayoutView="90" workbookViewId="0"/>
  </sheetViews>
  <sheetFormatPr defaultColWidth="9" defaultRowHeight="15"/>
  <cols>
    <col min="1" max="1" width="9" style="723"/>
    <col min="2" max="2" width="9" style="725"/>
    <col min="3" max="3" width="96.5703125" style="723" customWidth="1"/>
    <col min="4" max="30" width="18.5703125" style="724" customWidth="1"/>
    <col min="31" max="16384" width="9" style="723"/>
  </cols>
  <sheetData>
    <row r="2" spans="2:30" ht="18" customHeight="1">
      <c r="B2" s="722" t="s">
        <v>1270</v>
      </c>
    </row>
    <row r="4" spans="2:30" ht="24" customHeight="1">
      <c r="D4" s="726" t="s">
        <v>1271</v>
      </c>
      <c r="E4" s="726" t="s">
        <v>1272</v>
      </c>
      <c r="F4" s="726" t="s">
        <v>1273</v>
      </c>
      <c r="G4" s="726" t="s">
        <v>1274</v>
      </c>
      <c r="H4" s="726" t="s">
        <v>1275</v>
      </c>
      <c r="I4" s="726" t="s">
        <v>1276</v>
      </c>
      <c r="J4" s="726" t="s">
        <v>1277</v>
      </c>
      <c r="K4" s="726" t="s">
        <v>1278</v>
      </c>
      <c r="L4" s="726" t="s">
        <v>1279</v>
      </c>
      <c r="M4" s="726" t="s">
        <v>1280</v>
      </c>
      <c r="N4" s="726" t="s">
        <v>1281</v>
      </c>
      <c r="O4" s="726" t="s">
        <v>1282</v>
      </c>
      <c r="P4" s="726" t="s">
        <v>1283</v>
      </c>
      <c r="Q4" s="726" t="s">
        <v>1284</v>
      </c>
      <c r="R4" s="726" t="s">
        <v>1285</v>
      </c>
      <c r="S4" s="726" t="s">
        <v>1286</v>
      </c>
      <c r="T4" s="726" t="s">
        <v>1287</v>
      </c>
      <c r="U4" s="726" t="s">
        <v>1288</v>
      </c>
      <c r="V4" s="726" t="s">
        <v>1289</v>
      </c>
      <c r="W4" s="726" t="s">
        <v>1290</v>
      </c>
      <c r="X4" s="726" t="s">
        <v>1291</v>
      </c>
      <c r="Y4" s="726" t="s">
        <v>1292</v>
      </c>
      <c r="Z4" s="726" t="s">
        <v>1293</v>
      </c>
      <c r="AA4" s="726" t="s">
        <v>1294</v>
      </c>
      <c r="AB4" s="726" t="s">
        <v>1295</v>
      </c>
      <c r="AC4" s="726" t="s">
        <v>1296</v>
      </c>
      <c r="AD4" s="726" t="s">
        <v>1297</v>
      </c>
    </row>
    <row r="5" spans="2:30" ht="18" customHeight="1" thickBot="1">
      <c r="B5" s="727"/>
      <c r="C5" s="727"/>
      <c r="D5" s="727" t="s">
        <v>102</v>
      </c>
      <c r="E5" s="727" t="s">
        <v>103</v>
      </c>
      <c r="F5" s="727" t="s">
        <v>104</v>
      </c>
      <c r="G5" s="727" t="s">
        <v>140</v>
      </c>
      <c r="H5" s="727" t="s">
        <v>141</v>
      </c>
      <c r="I5" s="727" t="s">
        <v>207</v>
      </c>
      <c r="J5" s="727" t="s">
        <v>208</v>
      </c>
      <c r="K5" s="727" t="s">
        <v>223</v>
      </c>
      <c r="L5" s="727" t="s">
        <v>413</v>
      </c>
      <c r="M5" s="727" t="s">
        <v>414</v>
      </c>
      <c r="N5" s="727" t="s">
        <v>415</v>
      </c>
      <c r="O5" s="727" t="s">
        <v>416</v>
      </c>
      <c r="P5" s="727" t="s">
        <v>417</v>
      </c>
      <c r="Q5" s="727" t="s">
        <v>620</v>
      </c>
      <c r="R5" s="727" t="s">
        <v>621</v>
      </c>
      <c r="S5" s="727" t="s">
        <v>784</v>
      </c>
      <c r="T5" s="727" t="s">
        <v>1298</v>
      </c>
      <c r="U5" s="727" t="s">
        <v>1299</v>
      </c>
      <c r="V5" s="727" t="s">
        <v>1300</v>
      </c>
      <c r="W5" s="727" t="s">
        <v>1301</v>
      </c>
      <c r="X5" s="727" t="s">
        <v>1302</v>
      </c>
      <c r="Y5" s="727" t="s">
        <v>926</v>
      </c>
      <c r="Z5" s="727" t="s">
        <v>1303</v>
      </c>
      <c r="AA5" s="727" t="s">
        <v>1304</v>
      </c>
      <c r="AB5" s="727" t="s">
        <v>1305</v>
      </c>
      <c r="AC5" s="727" t="s">
        <v>1306</v>
      </c>
      <c r="AD5" s="727" t="s">
        <v>1307</v>
      </c>
    </row>
    <row r="6" spans="2:30">
      <c r="B6" s="728">
        <v>1</v>
      </c>
      <c r="C6" s="729" t="s">
        <v>389</v>
      </c>
      <c r="D6" s="454" t="s">
        <v>1308</v>
      </c>
      <c r="E6" s="454" t="s">
        <v>1308</v>
      </c>
      <c r="F6" s="454" t="s">
        <v>1308</v>
      </c>
      <c r="G6" s="454" t="s">
        <v>1308</v>
      </c>
      <c r="H6" s="454" t="s">
        <v>1308</v>
      </c>
      <c r="I6" s="454" t="s">
        <v>1308</v>
      </c>
      <c r="J6" s="454" t="s">
        <v>1308</v>
      </c>
      <c r="K6" s="454" t="s">
        <v>1308</v>
      </c>
      <c r="L6" s="454" t="s">
        <v>1308</v>
      </c>
      <c r="M6" s="454" t="s">
        <v>1308</v>
      </c>
      <c r="N6" s="454" t="s">
        <v>1308</v>
      </c>
      <c r="O6" s="454" t="s">
        <v>1308</v>
      </c>
      <c r="P6" s="454" t="s">
        <v>1308</v>
      </c>
      <c r="Q6" s="454" t="s">
        <v>1308</v>
      </c>
      <c r="R6" s="454" t="s">
        <v>1308</v>
      </c>
      <c r="S6" s="454" t="s">
        <v>1308</v>
      </c>
      <c r="T6" s="454" t="s">
        <v>1308</v>
      </c>
      <c r="U6" s="454" t="s">
        <v>1308</v>
      </c>
      <c r="V6" s="454" t="s">
        <v>1308</v>
      </c>
      <c r="W6" s="454" t="s">
        <v>1308</v>
      </c>
      <c r="X6" s="454" t="s">
        <v>1308</v>
      </c>
      <c r="Y6" s="454" t="s">
        <v>1308</v>
      </c>
      <c r="Z6" s="454" t="s">
        <v>1308</v>
      </c>
      <c r="AA6" s="454" t="s">
        <v>1308</v>
      </c>
      <c r="AB6" s="454" t="s">
        <v>1308</v>
      </c>
      <c r="AC6" s="454" t="s">
        <v>1308</v>
      </c>
      <c r="AD6" s="454" t="s">
        <v>1308</v>
      </c>
    </row>
    <row r="7" spans="2:30">
      <c r="B7" s="730">
        <v>2</v>
      </c>
      <c r="C7" s="731" t="s">
        <v>390</v>
      </c>
      <c r="D7" s="455" t="s">
        <v>1309</v>
      </c>
      <c r="E7" s="455" t="s">
        <v>1309</v>
      </c>
      <c r="F7" s="455" t="s">
        <v>1309</v>
      </c>
      <c r="G7" s="455" t="s">
        <v>1309</v>
      </c>
      <c r="H7" s="455" t="s">
        <v>1309</v>
      </c>
      <c r="I7" s="455" t="s">
        <v>1309</v>
      </c>
      <c r="J7" s="455" t="s">
        <v>1309</v>
      </c>
      <c r="K7" s="455" t="s">
        <v>1309</v>
      </c>
      <c r="L7" s="455" t="s">
        <v>1309</v>
      </c>
      <c r="M7" s="455" t="s">
        <v>1309</v>
      </c>
      <c r="N7" s="455" t="s">
        <v>1309</v>
      </c>
      <c r="O7" s="455" t="s">
        <v>1309</v>
      </c>
      <c r="P7" s="455" t="s">
        <v>1309</v>
      </c>
      <c r="Q7" s="455" t="s">
        <v>1309</v>
      </c>
      <c r="R7" s="455" t="s">
        <v>1309</v>
      </c>
      <c r="S7" s="455" t="s">
        <v>1309</v>
      </c>
      <c r="T7" s="455" t="s">
        <v>1309</v>
      </c>
      <c r="U7" s="455" t="s">
        <v>1309</v>
      </c>
      <c r="V7" s="455" t="s">
        <v>1309</v>
      </c>
      <c r="W7" s="455" t="s">
        <v>1309</v>
      </c>
      <c r="X7" s="455" t="s">
        <v>1309</v>
      </c>
      <c r="Y7" s="455" t="s">
        <v>1309</v>
      </c>
      <c r="Z7" s="455" t="s">
        <v>1309</v>
      </c>
      <c r="AA7" s="455" t="s">
        <v>1309</v>
      </c>
      <c r="AB7" s="455" t="s">
        <v>1309</v>
      </c>
      <c r="AC7" s="455" t="s">
        <v>1309</v>
      </c>
      <c r="AD7" s="455" t="s">
        <v>1309</v>
      </c>
    </row>
    <row r="8" spans="2:30">
      <c r="B8" s="730" t="s">
        <v>391</v>
      </c>
      <c r="C8" s="731" t="s">
        <v>392</v>
      </c>
      <c r="D8" s="455" t="s">
        <v>1310</v>
      </c>
      <c r="E8" s="455" t="s">
        <v>1310</v>
      </c>
      <c r="F8" s="455" t="s">
        <v>1310</v>
      </c>
      <c r="G8" s="455" t="s">
        <v>1310</v>
      </c>
      <c r="H8" s="455" t="s">
        <v>1310</v>
      </c>
      <c r="I8" s="455" t="s">
        <v>1310</v>
      </c>
      <c r="J8" s="455" t="s">
        <v>1310</v>
      </c>
      <c r="K8" s="455" t="s">
        <v>1310</v>
      </c>
      <c r="L8" s="455" t="s">
        <v>1310</v>
      </c>
      <c r="M8" s="455" t="s">
        <v>1310</v>
      </c>
      <c r="N8" s="455" t="s">
        <v>1310</v>
      </c>
      <c r="O8" s="455" t="s">
        <v>1310</v>
      </c>
      <c r="P8" s="455" t="s">
        <v>1310</v>
      </c>
      <c r="Q8" s="455" t="s">
        <v>1310</v>
      </c>
      <c r="R8" s="455" t="s">
        <v>1310</v>
      </c>
      <c r="S8" s="455" t="s">
        <v>1310</v>
      </c>
      <c r="T8" s="455" t="s">
        <v>1310</v>
      </c>
      <c r="U8" s="455" t="s">
        <v>1310</v>
      </c>
      <c r="V8" s="455" t="s">
        <v>1310</v>
      </c>
      <c r="W8" s="455" t="s">
        <v>1310</v>
      </c>
      <c r="X8" s="455" t="s">
        <v>1310</v>
      </c>
      <c r="Y8" s="455" t="s">
        <v>1310</v>
      </c>
      <c r="Z8" s="455" t="s">
        <v>1310</v>
      </c>
      <c r="AA8" s="455" t="s">
        <v>1310</v>
      </c>
      <c r="AB8" s="455" t="s">
        <v>1310</v>
      </c>
      <c r="AC8" s="455" t="s">
        <v>1310</v>
      </c>
      <c r="AD8" s="455" t="s">
        <v>1310</v>
      </c>
    </row>
    <row r="9" spans="2:30">
      <c r="B9" s="730">
        <v>3</v>
      </c>
      <c r="C9" s="731" t="s">
        <v>393</v>
      </c>
      <c r="D9" s="455" t="s">
        <v>1311</v>
      </c>
      <c r="E9" s="455" t="s">
        <v>1311</v>
      </c>
      <c r="F9" s="455" t="s">
        <v>1311</v>
      </c>
      <c r="G9" s="455" t="s">
        <v>1311</v>
      </c>
      <c r="H9" s="455" t="s">
        <v>1311</v>
      </c>
      <c r="I9" s="455" t="s">
        <v>1311</v>
      </c>
      <c r="J9" s="455" t="s">
        <v>1311</v>
      </c>
      <c r="K9" s="455" t="s">
        <v>1311</v>
      </c>
      <c r="L9" s="455" t="s">
        <v>1311</v>
      </c>
      <c r="M9" s="455" t="s">
        <v>1311</v>
      </c>
      <c r="N9" s="455" t="s">
        <v>1311</v>
      </c>
      <c r="O9" s="455" t="s">
        <v>1311</v>
      </c>
      <c r="P9" s="455" t="s">
        <v>1311</v>
      </c>
      <c r="Q9" s="455" t="s">
        <v>1311</v>
      </c>
      <c r="R9" s="455" t="s">
        <v>1311</v>
      </c>
      <c r="S9" s="455" t="s">
        <v>1311</v>
      </c>
      <c r="T9" s="455" t="s">
        <v>1311</v>
      </c>
      <c r="U9" s="455" t="s">
        <v>1311</v>
      </c>
      <c r="V9" s="455" t="s">
        <v>1311</v>
      </c>
      <c r="W9" s="455" t="s">
        <v>1311</v>
      </c>
      <c r="X9" s="455" t="s">
        <v>1311</v>
      </c>
      <c r="Y9" s="455" t="s">
        <v>1311</v>
      </c>
      <c r="Z9" s="455" t="s">
        <v>1311</v>
      </c>
      <c r="AA9" s="455" t="s">
        <v>1311</v>
      </c>
      <c r="AB9" s="455" t="s">
        <v>1311</v>
      </c>
      <c r="AC9" s="455" t="s">
        <v>1311</v>
      </c>
      <c r="AD9" s="455" t="s">
        <v>1311</v>
      </c>
    </row>
    <row r="10" spans="2:30" ht="15.75" thickBot="1">
      <c r="B10" s="732" t="s">
        <v>1312</v>
      </c>
      <c r="C10" s="733" t="s">
        <v>394</v>
      </c>
      <c r="D10" s="458" t="s">
        <v>1204</v>
      </c>
      <c r="E10" s="458" t="s">
        <v>1204</v>
      </c>
      <c r="F10" s="458" t="s">
        <v>1204</v>
      </c>
      <c r="G10" s="458" t="s">
        <v>1204</v>
      </c>
      <c r="H10" s="458" t="s">
        <v>1204</v>
      </c>
      <c r="I10" s="458" t="s">
        <v>1204</v>
      </c>
      <c r="J10" s="458" t="s">
        <v>1204</v>
      </c>
      <c r="K10" s="458" t="s">
        <v>1204</v>
      </c>
      <c r="L10" s="458" t="s">
        <v>1204</v>
      </c>
      <c r="M10" s="458" t="s">
        <v>1204</v>
      </c>
      <c r="N10" s="458" t="s">
        <v>1204</v>
      </c>
      <c r="O10" s="458" t="s">
        <v>1204</v>
      </c>
      <c r="P10" s="458" t="s">
        <v>1204</v>
      </c>
      <c r="Q10" s="458" t="s">
        <v>1204</v>
      </c>
      <c r="R10" s="458" t="s">
        <v>1204</v>
      </c>
      <c r="S10" s="458" t="s">
        <v>1204</v>
      </c>
      <c r="T10" s="458" t="s">
        <v>1204</v>
      </c>
      <c r="U10" s="458" t="s">
        <v>1204</v>
      </c>
      <c r="V10" s="458" t="s">
        <v>1204</v>
      </c>
      <c r="W10" s="458" t="s">
        <v>1204</v>
      </c>
      <c r="X10" s="458" t="s">
        <v>1204</v>
      </c>
      <c r="Y10" s="458" t="s">
        <v>1204</v>
      </c>
      <c r="Z10" s="458" t="s">
        <v>1204</v>
      </c>
      <c r="AA10" s="458" t="s">
        <v>1204</v>
      </c>
      <c r="AB10" s="458" t="s">
        <v>1204</v>
      </c>
      <c r="AC10" s="458" t="s">
        <v>1204</v>
      </c>
      <c r="AD10" s="458" t="s">
        <v>1204</v>
      </c>
    </row>
    <row r="11" spans="2:30" ht="18.75" customHeight="1" thickBot="1">
      <c r="B11" s="734"/>
      <c r="C11" s="735" t="s">
        <v>395</v>
      </c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6"/>
      <c r="S11" s="736"/>
      <c r="T11" s="736"/>
      <c r="U11" s="736"/>
      <c r="V11" s="736"/>
      <c r="W11" s="736"/>
      <c r="X11" s="736"/>
      <c r="Y11" s="736"/>
      <c r="Z11" s="736"/>
      <c r="AA11" s="736"/>
      <c r="AB11" s="736"/>
      <c r="AC11" s="736"/>
      <c r="AD11" s="736"/>
    </row>
    <row r="12" spans="2:30">
      <c r="B12" s="728">
        <v>4</v>
      </c>
      <c r="C12" s="729" t="s">
        <v>1313</v>
      </c>
      <c r="D12" s="454" t="s">
        <v>1314</v>
      </c>
      <c r="E12" s="454" t="s">
        <v>1314</v>
      </c>
      <c r="F12" s="454" t="s">
        <v>1314</v>
      </c>
      <c r="G12" s="454" t="s">
        <v>1314</v>
      </c>
      <c r="H12" s="454" t="s">
        <v>1314</v>
      </c>
      <c r="I12" s="454" t="s">
        <v>1314</v>
      </c>
      <c r="J12" s="454" t="s">
        <v>1314</v>
      </c>
      <c r="K12" s="454" t="s">
        <v>1314</v>
      </c>
      <c r="L12" s="454" t="s">
        <v>1314</v>
      </c>
      <c r="M12" s="454" t="s">
        <v>1314</v>
      </c>
      <c r="N12" s="454" t="s">
        <v>1314</v>
      </c>
      <c r="O12" s="454" t="s">
        <v>1314</v>
      </c>
      <c r="P12" s="454" t="s">
        <v>1314</v>
      </c>
      <c r="Q12" s="454" t="s">
        <v>1314</v>
      </c>
      <c r="R12" s="454" t="s">
        <v>1314</v>
      </c>
      <c r="S12" s="454" t="s">
        <v>1314</v>
      </c>
      <c r="T12" s="454" t="s">
        <v>1314</v>
      </c>
      <c r="U12" s="454" t="s">
        <v>1314</v>
      </c>
      <c r="V12" s="454" t="s">
        <v>1314</v>
      </c>
      <c r="W12" s="454" t="s">
        <v>1314</v>
      </c>
      <c r="X12" s="454" t="s">
        <v>1314</v>
      </c>
      <c r="Y12" s="454" t="s">
        <v>1314</v>
      </c>
      <c r="Z12" s="454" t="s">
        <v>1314</v>
      </c>
      <c r="AA12" s="454" t="s">
        <v>1314</v>
      </c>
      <c r="AB12" s="454" t="s">
        <v>1314</v>
      </c>
      <c r="AC12" s="454" t="s">
        <v>1314</v>
      </c>
      <c r="AD12" s="454" t="s">
        <v>1314</v>
      </c>
    </row>
    <row r="13" spans="2:30">
      <c r="B13" s="730">
        <v>5</v>
      </c>
      <c r="C13" s="731" t="s">
        <v>1315</v>
      </c>
      <c r="D13" s="455" t="s">
        <v>1314</v>
      </c>
      <c r="E13" s="455" t="s">
        <v>1314</v>
      </c>
      <c r="F13" s="455" t="s">
        <v>1314</v>
      </c>
      <c r="G13" s="455" t="s">
        <v>1314</v>
      </c>
      <c r="H13" s="455" t="s">
        <v>1314</v>
      </c>
      <c r="I13" s="455" t="s">
        <v>1314</v>
      </c>
      <c r="J13" s="455" t="s">
        <v>1314</v>
      </c>
      <c r="K13" s="455" t="s">
        <v>1314</v>
      </c>
      <c r="L13" s="455" t="s">
        <v>1314</v>
      </c>
      <c r="M13" s="455" t="s">
        <v>1314</v>
      </c>
      <c r="N13" s="455" t="s">
        <v>1314</v>
      </c>
      <c r="O13" s="455" t="s">
        <v>1314</v>
      </c>
      <c r="P13" s="455" t="s">
        <v>1314</v>
      </c>
      <c r="Q13" s="455" t="s">
        <v>1314</v>
      </c>
      <c r="R13" s="455" t="s">
        <v>1314</v>
      </c>
      <c r="S13" s="455" t="s">
        <v>1314</v>
      </c>
      <c r="T13" s="455" t="s">
        <v>1314</v>
      </c>
      <c r="U13" s="455" t="s">
        <v>1314</v>
      </c>
      <c r="V13" s="455" t="s">
        <v>1314</v>
      </c>
      <c r="W13" s="455" t="s">
        <v>1314</v>
      </c>
      <c r="X13" s="455" t="s">
        <v>1314</v>
      </c>
      <c r="Y13" s="455" t="s">
        <v>1314</v>
      </c>
      <c r="Z13" s="455" t="s">
        <v>1314</v>
      </c>
      <c r="AA13" s="455" t="s">
        <v>1314</v>
      </c>
      <c r="AB13" s="455" t="s">
        <v>1314</v>
      </c>
      <c r="AC13" s="455" t="s">
        <v>1314</v>
      </c>
      <c r="AD13" s="455" t="s">
        <v>1314</v>
      </c>
    </row>
    <row r="14" spans="2:30">
      <c r="B14" s="730">
        <v>6</v>
      </c>
      <c r="C14" s="731" t="s">
        <v>1316</v>
      </c>
      <c r="D14" s="455" t="s">
        <v>1317</v>
      </c>
      <c r="E14" s="455" t="s">
        <v>1317</v>
      </c>
      <c r="F14" s="455" t="s">
        <v>1317</v>
      </c>
      <c r="G14" s="455" t="s">
        <v>1317</v>
      </c>
      <c r="H14" s="455" t="s">
        <v>1317</v>
      </c>
      <c r="I14" s="455" t="s">
        <v>1317</v>
      </c>
      <c r="J14" s="455" t="s">
        <v>1317</v>
      </c>
      <c r="K14" s="455" t="s">
        <v>1317</v>
      </c>
      <c r="L14" s="455" t="s">
        <v>1317</v>
      </c>
      <c r="M14" s="455" t="s">
        <v>1317</v>
      </c>
      <c r="N14" s="455" t="s">
        <v>1317</v>
      </c>
      <c r="O14" s="455" t="s">
        <v>1317</v>
      </c>
      <c r="P14" s="455" t="s">
        <v>1317</v>
      </c>
      <c r="Q14" s="455" t="s">
        <v>1317</v>
      </c>
      <c r="R14" s="455" t="s">
        <v>1317</v>
      </c>
      <c r="S14" s="455" t="s">
        <v>1317</v>
      </c>
      <c r="T14" s="455" t="s">
        <v>1317</v>
      </c>
      <c r="U14" s="455" t="s">
        <v>1317</v>
      </c>
      <c r="V14" s="455" t="s">
        <v>1317</v>
      </c>
      <c r="W14" s="455" t="s">
        <v>1317</v>
      </c>
      <c r="X14" s="455" t="s">
        <v>1317</v>
      </c>
      <c r="Y14" s="455" t="s">
        <v>1317</v>
      </c>
      <c r="Z14" s="455" t="s">
        <v>1317</v>
      </c>
      <c r="AA14" s="455" t="s">
        <v>1317</v>
      </c>
      <c r="AB14" s="455" t="s">
        <v>1317</v>
      </c>
      <c r="AC14" s="455" t="s">
        <v>1317</v>
      </c>
      <c r="AD14" s="455" t="s">
        <v>1317</v>
      </c>
    </row>
    <row r="15" spans="2:30">
      <c r="B15" s="730">
        <v>7</v>
      </c>
      <c r="C15" s="731" t="s">
        <v>1318</v>
      </c>
      <c r="D15" s="455" t="s">
        <v>1319</v>
      </c>
      <c r="E15" s="455" t="s">
        <v>1319</v>
      </c>
      <c r="F15" s="455" t="s">
        <v>1319</v>
      </c>
      <c r="G15" s="455" t="s">
        <v>1319</v>
      </c>
      <c r="H15" s="455" t="s">
        <v>1319</v>
      </c>
      <c r="I15" s="455" t="s">
        <v>1319</v>
      </c>
      <c r="J15" s="455" t="s">
        <v>1319</v>
      </c>
      <c r="K15" s="455" t="s">
        <v>1319</v>
      </c>
      <c r="L15" s="455" t="s">
        <v>1319</v>
      </c>
      <c r="M15" s="455" t="s">
        <v>1319</v>
      </c>
      <c r="N15" s="455" t="s">
        <v>1319</v>
      </c>
      <c r="O15" s="455" t="s">
        <v>1319</v>
      </c>
      <c r="P15" s="455" t="s">
        <v>1319</v>
      </c>
      <c r="Q15" s="455" t="s">
        <v>1319</v>
      </c>
      <c r="R15" s="455" t="s">
        <v>1319</v>
      </c>
      <c r="S15" s="455" t="s">
        <v>1319</v>
      </c>
      <c r="T15" s="455" t="s">
        <v>1319</v>
      </c>
      <c r="U15" s="455" t="s">
        <v>1319</v>
      </c>
      <c r="V15" s="455" t="s">
        <v>1319</v>
      </c>
      <c r="W15" s="455" t="s">
        <v>1319</v>
      </c>
      <c r="X15" s="455" t="s">
        <v>1319</v>
      </c>
      <c r="Y15" s="455" t="s">
        <v>1319</v>
      </c>
      <c r="Z15" s="455" t="s">
        <v>1319</v>
      </c>
      <c r="AA15" s="455" t="s">
        <v>1319</v>
      </c>
      <c r="AB15" s="455" t="s">
        <v>1319</v>
      </c>
      <c r="AC15" s="455" t="s">
        <v>1319</v>
      </c>
      <c r="AD15" s="455" t="s">
        <v>1319</v>
      </c>
    </row>
    <row r="16" spans="2:30" ht="22.5">
      <c r="B16" s="730">
        <v>8</v>
      </c>
      <c r="C16" s="731" t="s">
        <v>1320</v>
      </c>
      <c r="D16" s="737">
        <v>2</v>
      </c>
      <c r="E16" s="737">
        <v>12</v>
      </c>
      <c r="F16" s="737">
        <v>4</v>
      </c>
      <c r="G16" s="737">
        <v>2</v>
      </c>
      <c r="H16" s="737">
        <v>1.865</v>
      </c>
      <c r="I16" s="737">
        <v>1.5177</v>
      </c>
      <c r="J16" s="737">
        <v>174.32574500000001</v>
      </c>
      <c r="K16" s="737">
        <v>35</v>
      </c>
      <c r="L16" s="737">
        <v>66.623388000000006</v>
      </c>
      <c r="M16" s="737">
        <v>115.461039</v>
      </c>
      <c r="N16" s="737">
        <v>36.275328999999999</v>
      </c>
      <c r="O16" s="737">
        <v>59.008040999999999</v>
      </c>
      <c r="P16" s="737">
        <v>0.140456</v>
      </c>
      <c r="Q16" s="737">
        <v>29.55865</v>
      </c>
      <c r="R16" s="737">
        <v>3.0012E-2</v>
      </c>
      <c r="S16" s="737">
        <v>5.5941169999999998</v>
      </c>
      <c r="T16" s="737">
        <v>29.504144</v>
      </c>
      <c r="U16" s="737">
        <v>46.556601999999998</v>
      </c>
      <c r="V16" s="737">
        <v>34.175156000000001</v>
      </c>
      <c r="W16" s="737">
        <v>9.8352559999999993</v>
      </c>
      <c r="X16" s="737">
        <v>32.759306000000002</v>
      </c>
      <c r="Y16" s="737">
        <v>2.003412</v>
      </c>
      <c r="Z16" s="737">
        <v>6.2026450000000004</v>
      </c>
      <c r="AA16" s="737">
        <v>6.2640849999999997</v>
      </c>
      <c r="AB16" s="737">
        <v>1.3796440000000001</v>
      </c>
      <c r="AC16" s="737">
        <v>2.4449010000000002</v>
      </c>
      <c r="AD16" s="737">
        <v>43.912063000000003</v>
      </c>
    </row>
    <row r="17" spans="2:30">
      <c r="B17" s="730">
        <v>9</v>
      </c>
      <c r="C17" s="731" t="s">
        <v>1321</v>
      </c>
      <c r="D17" s="738">
        <v>2</v>
      </c>
      <c r="E17" s="738">
        <v>12</v>
      </c>
      <c r="F17" s="738">
        <v>4</v>
      </c>
      <c r="G17" s="738">
        <v>2</v>
      </c>
      <c r="H17" s="738">
        <v>1.865</v>
      </c>
      <c r="I17" s="738">
        <v>1.5177</v>
      </c>
      <c r="J17" s="738">
        <v>74.864076999999995</v>
      </c>
      <c r="K17" s="738">
        <v>35</v>
      </c>
      <c r="L17" s="738">
        <v>66.623388000000006</v>
      </c>
      <c r="M17" s="738">
        <v>115.461039</v>
      </c>
      <c r="N17" s="738">
        <v>14.708211</v>
      </c>
      <c r="O17" s="738">
        <v>24</v>
      </c>
      <c r="P17" s="738">
        <v>5.7126999999999997E-2</v>
      </c>
      <c r="Q17" s="738">
        <v>12.022169</v>
      </c>
      <c r="R17" s="738">
        <v>1.4999999999999999E-2</v>
      </c>
      <c r="S17" s="738">
        <v>2.277523</v>
      </c>
      <c r="T17" s="738">
        <v>12</v>
      </c>
      <c r="U17" s="738">
        <v>18.936457000000001</v>
      </c>
      <c r="V17" s="738">
        <v>13.899041</v>
      </c>
      <c r="W17" s="738">
        <v>4</v>
      </c>
      <c r="X17" s="738">
        <v>13.338701</v>
      </c>
      <c r="Y17" s="738">
        <v>0.83080299999999996</v>
      </c>
      <c r="Z17" s="738">
        <v>2.5335740000000002</v>
      </c>
      <c r="AA17" s="738">
        <v>2.5176639999999999</v>
      </c>
      <c r="AB17" s="738">
        <v>0.55904399999999999</v>
      </c>
      <c r="AC17" s="738">
        <v>0.99872300000000003</v>
      </c>
      <c r="AD17" s="738">
        <v>17.600000000000001</v>
      </c>
    </row>
    <row r="18" spans="2:30">
      <c r="B18" s="730" t="s">
        <v>165</v>
      </c>
      <c r="C18" s="731" t="s">
        <v>396</v>
      </c>
      <c r="D18" s="739">
        <v>1</v>
      </c>
      <c r="E18" s="739">
        <v>1</v>
      </c>
      <c r="F18" s="739">
        <v>1</v>
      </c>
      <c r="G18" s="739">
        <v>1</v>
      </c>
      <c r="H18" s="739">
        <v>1</v>
      </c>
      <c r="I18" s="739">
        <v>1</v>
      </c>
      <c r="J18" s="740">
        <v>2.35</v>
      </c>
      <c r="K18" s="740">
        <v>1</v>
      </c>
      <c r="L18" s="740">
        <v>1</v>
      </c>
      <c r="M18" s="740">
        <v>1</v>
      </c>
      <c r="N18" s="740">
        <v>2.5</v>
      </c>
      <c r="O18" s="740">
        <v>2.5</v>
      </c>
      <c r="P18" s="740">
        <v>2.5</v>
      </c>
      <c r="Q18" s="740">
        <v>2.5</v>
      </c>
      <c r="R18" s="740">
        <v>2.5</v>
      </c>
      <c r="S18" s="740">
        <v>2.5</v>
      </c>
      <c r="T18" s="740">
        <v>2.5</v>
      </c>
      <c r="U18" s="740">
        <v>2.5</v>
      </c>
      <c r="V18" s="740">
        <v>2.5</v>
      </c>
      <c r="W18" s="740">
        <v>2.5</v>
      </c>
      <c r="X18" s="740">
        <v>2.5</v>
      </c>
      <c r="Y18" s="740">
        <v>2.5</v>
      </c>
      <c r="Z18" s="740">
        <v>2.5</v>
      </c>
      <c r="AA18" s="740">
        <v>2.5</v>
      </c>
      <c r="AB18" s="740">
        <v>2.5</v>
      </c>
      <c r="AC18" s="740">
        <v>2.5</v>
      </c>
      <c r="AD18" s="740">
        <v>2.5</v>
      </c>
    </row>
    <row r="19" spans="2:30">
      <c r="B19" s="730" t="s">
        <v>397</v>
      </c>
      <c r="C19" s="731" t="s">
        <v>398</v>
      </c>
      <c r="D19" s="470" t="s">
        <v>1172</v>
      </c>
      <c r="E19" s="470" t="s">
        <v>1172</v>
      </c>
      <c r="F19" s="470" t="s">
        <v>1172</v>
      </c>
      <c r="G19" s="470" t="s">
        <v>1172</v>
      </c>
      <c r="H19" s="470" t="s">
        <v>1172</v>
      </c>
      <c r="I19" s="470" t="s">
        <v>1172</v>
      </c>
      <c r="J19" s="470" t="s">
        <v>1172</v>
      </c>
      <c r="K19" s="470" t="s">
        <v>1172</v>
      </c>
      <c r="L19" s="470" t="s">
        <v>1172</v>
      </c>
      <c r="M19" s="470" t="s">
        <v>1172</v>
      </c>
      <c r="N19" s="470" t="s">
        <v>1172</v>
      </c>
      <c r="O19" s="470" t="s">
        <v>1172</v>
      </c>
      <c r="P19" s="470" t="s">
        <v>1172</v>
      </c>
      <c r="Q19" s="470" t="s">
        <v>1172</v>
      </c>
      <c r="R19" s="470" t="s">
        <v>1172</v>
      </c>
      <c r="S19" s="470" t="s">
        <v>1172</v>
      </c>
      <c r="T19" s="470" t="s">
        <v>1172</v>
      </c>
      <c r="U19" s="470" t="s">
        <v>1172</v>
      </c>
      <c r="V19" s="470" t="s">
        <v>1172</v>
      </c>
      <c r="W19" s="470" t="s">
        <v>1172</v>
      </c>
      <c r="X19" s="470" t="s">
        <v>1172</v>
      </c>
      <c r="Y19" s="470" t="s">
        <v>1172</v>
      </c>
      <c r="Z19" s="470" t="s">
        <v>1172</v>
      </c>
      <c r="AA19" s="470" t="s">
        <v>1172</v>
      </c>
      <c r="AB19" s="470" t="s">
        <v>1172</v>
      </c>
      <c r="AC19" s="470" t="s">
        <v>1172</v>
      </c>
      <c r="AD19" s="470" t="s">
        <v>1172</v>
      </c>
    </row>
    <row r="20" spans="2:30">
      <c r="B20" s="730">
        <v>10</v>
      </c>
      <c r="C20" s="731" t="s">
        <v>399</v>
      </c>
      <c r="D20" s="741" t="s">
        <v>1322</v>
      </c>
      <c r="E20" s="741" t="s">
        <v>1322</v>
      </c>
      <c r="F20" s="741" t="s">
        <v>1322</v>
      </c>
      <c r="G20" s="741" t="s">
        <v>1322</v>
      </c>
      <c r="H20" s="741" t="s">
        <v>1322</v>
      </c>
      <c r="I20" s="741" t="s">
        <v>1322</v>
      </c>
      <c r="J20" s="741" t="s">
        <v>1322</v>
      </c>
      <c r="K20" s="741" t="s">
        <v>1322</v>
      </c>
      <c r="L20" s="741" t="s">
        <v>1322</v>
      </c>
      <c r="M20" s="741" t="s">
        <v>1322</v>
      </c>
      <c r="N20" s="741" t="s">
        <v>1322</v>
      </c>
      <c r="O20" s="741" t="s">
        <v>1322</v>
      </c>
      <c r="P20" s="741" t="s">
        <v>1322</v>
      </c>
      <c r="Q20" s="741" t="s">
        <v>1322</v>
      </c>
      <c r="R20" s="741" t="s">
        <v>1322</v>
      </c>
      <c r="S20" s="741" t="s">
        <v>1322</v>
      </c>
      <c r="T20" s="741" t="s">
        <v>1322</v>
      </c>
      <c r="U20" s="741" t="s">
        <v>1322</v>
      </c>
      <c r="V20" s="741" t="s">
        <v>1322</v>
      </c>
      <c r="W20" s="741" t="s">
        <v>1322</v>
      </c>
      <c r="X20" s="741" t="s">
        <v>1322</v>
      </c>
      <c r="Y20" s="741" t="s">
        <v>1322</v>
      </c>
      <c r="Z20" s="741" t="s">
        <v>1322</v>
      </c>
      <c r="AA20" s="741" t="s">
        <v>1322</v>
      </c>
      <c r="AB20" s="741" t="s">
        <v>1322</v>
      </c>
      <c r="AC20" s="741" t="s">
        <v>1322</v>
      </c>
      <c r="AD20" s="741" t="s">
        <v>1322</v>
      </c>
    </row>
    <row r="21" spans="2:30">
      <c r="B21" s="730">
        <v>11</v>
      </c>
      <c r="C21" s="731" t="s">
        <v>400</v>
      </c>
      <c r="D21" s="742">
        <v>37235</v>
      </c>
      <c r="E21" s="742">
        <v>37235</v>
      </c>
      <c r="F21" s="743">
        <v>37235</v>
      </c>
      <c r="G21" s="743">
        <v>37235</v>
      </c>
      <c r="H21" s="743">
        <v>37235</v>
      </c>
      <c r="I21" s="743">
        <v>37235</v>
      </c>
      <c r="J21" s="743">
        <v>37327</v>
      </c>
      <c r="K21" s="743">
        <v>37958</v>
      </c>
      <c r="L21" s="743">
        <v>40676</v>
      </c>
      <c r="M21" s="743">
        <v>40975</v>
      </c>
      <c r="N21" s="743">
        <v>41705</v>
      </c>
      <c r="O21" s="743">
        <v>42080</v>
      </c>
      <c r="P21" s="743">
        <v>42080</v>
      </c>
      <c r="Q21" s="743">
        <v>42445</v>
      </c>
      <c r="R21" s="743">
        <v>42445</v>
      </c>
      <c r="S21" s="743">
        <v>42468</v>
      </c>
      <c r="T21" s="743">
        <v>42468</v>
      </c>
      <c r="U21" s="743">
        <v>42678</v>
      </c>
      <c r="V21" s="743">
        <v>42744</v>
      </c>
      <c r="W21" s="743">
        <v>42745</v>
      </c>
      <c r="X21" s="743">
        <v>43091</v>
      </c>
      <c r="Y21" s="743">
        <v>43139</v>
      </c>
      <c r="Z21" s="743">
        <v>43280</v>
      </c>
      <c r="AA21" s="743">
        <v>43483</v>
      </c>
      <c r="AB21" s="743">
        <v>43525</v>
      </c>
      <c r="AC21" s="743">
        <v>44014</v>
      </c>
      <c r="AD21" s="743">
        <v>44432</v>
      </c>
    </row>
    <row r="22" spans="2:30">
      <c r="B22" s="730">
        <v>12</v>
      </c>
      <c r="C22" s="731" t="s">
        <v>401</v>
      </c>
      <c r="D22" s="454" t="s">
        <v>1323</v>
      </c>
      <c r="E22" s="454" t="s">
        <v>1323</v>
      </c>
      <c r="F22" s="454" t="s">
        <v>1323</v>
      </c>
      <c r="G22" s="454" t="s">
        <v>1323</v>
      </c>
      <c r="H22" s="454" t="s">
        <v>1323</v>
      </c>
      <c r="I22" s="454" t="s">
        <v>1323</v>
      </c>
      <c r="J22" s="454" t="s">
        <v>1323</v>
      </c>
      <c r="K22" s="454" t="s">
        <v>1323</v>
      </c>
      <c r="L22" s="454" t="s">
        <v>1323</v>
      </c>
      <c r="M22" s="454" t="s">
        <v>1323</v>
      </c>
      <c r="N22" s="454" t="s">
        <v>1323</v>
      </c>
      <c r="O22" s="454" t="s">
        <v>1323</v>
      </c>
      <c r="P22" s="454" t="s">
        <v>1323</v>
      </c>
      <c r="Q22" s="454" t="s">
        <v>1323</v>
      </c>
      <c r="R22" s="454" t="s">
        <v>1323</v>
      </c>
      <c r="S22" s="454" t="s">
        <v>1323</v>
      </c>
      <c r="T22" s="454" t="s">
        <v>1323</v>
      </c>
      <c r="U22" s="454" t="s">
        <v>1323</v>
      </c>
      <c r="V22" s="454" t="s">
        <v>1323</v>
      </c>
      <c r="W22" s="454" t="s">
        <v>1323</v>
      </c>
      <c r="X22" s="454" t="s">
        <v>1323</v>
      </c>
      <c r="Y22" s="454" t="s">
        <v>1323</v>
      </c>
      <c r="Z22" s="454" t="s">
        <v>1323</v>
      </c>
      <c r="AA22" s="454" t="s">
        <v>1323</v>
      </c>
      <c r="AB22" s="454" t="s">
        <v>1323</v>
      </c>
      <c r="AC22" s="454" t="s">
        <v>1323</v>
      </c>
      <c r="AD22" s="454" t="s">
        <v>1323</v>
      </c>
    </row>
    <row r="23" spans="2:30" ht="22.5">
      <c r="B23" s="730">
        <v>13</v>
      </c>
      <c r="C23" s="731" t="s">
        <v>1324</v>
      </c>
      <c r="D23" s="744" t="s">
        <v>1325</v>
      </c>
      <c r="E23" s="744" t="s">
        <v>1325</v>
      </c>
      <c r="F23" s="744" t="s">
        <v>1325</v>
      </c>
      <c r="G23" s="744" t="s">
        <v>1325</v>
      </c>
      <c r="H23" s="744" t="s">
        <v>1325</v>
      </c>
      <c r="I23" s="744" t="s">
        <v>1325</v>
      </c>
      <c r="J23" s="744" t="s">
        <v>1325</v>
      </c>
      <c r="K23" s="744" t="s">
        <v>1325</v>
      </c>
      <c r="L23" s="744" t="s">
        <v>1325</v>
      </c>
      <c r="M23" s="744" t="s">
        <v>1325</v>
      </c>
      <c r="N23" s="744" t="s">
        <v>1325</v>
      </c>
      <c r="O23" s="744" t="s">
        <v>1325</v>
      </c>
      <c r="P23" s="744" t="s">
        <v>1325</v>
      </c>
      <c r="Q23" s="744" t="s">
        <v>1325</v>
      </c>
      <c r="R23" s="744" t="s">
        <v>1325</v>
      </c>
      <c r="S23" s="744" t="s">
        <v>1325</v>
      </c>
      <c r="T23" s="744" t="s">
        <v>1325</v>
      </c>
      <c r="U23" s="744" t="s">
        <v>1325</v>
      </c>
      <c r="V23" s="744" t="s">
        <v>1325</v>
      </c>
      <c r="W23" s="744" t="s">
        <v>1325</v>
      </c>
      <c r="X23" s="744" t="s">
        <v>1325</v>
      </c>
      <c r="Y23" s="744" t="s">
        <v>1325</v>
      </c>
      <c r="Z23" s="744" t="s">
        <v>1325</v>
      </c>
      <c r="AA23" s="744" t="s">
        <v>1325</v>
      </c>
      <c r="AB23" s="744" t="s">
        <v>1325</v>
      </c>
      <c r="AC23" s="744" t="s">
        <v>1325</v>
      </c>
      <c r="AD23" s="744" t="s">
        <v>1325</v>
      </c>
    </row>
    <row r="24" spans="2:30">
      <c r="B24" s="730">
        <v>14</v>
      </c>
      <c r="C24" s="731" t="s">
        <v>402</v>
      </c>
      <c r="D24" s="455" t="s">
        <v>1204</v>
      </c>
      <c r="E24" s="455" t="s">
        <v>1204</v>
      </c>
      <c r="F24" s="455" t="s">
        <v>1204</v>
      </c>
      <c r="G24" s="455" t="s">
        <v>1204</v>
      </c>
      <c r="H24" s="455" t="s">
        <v>1204</v>
      </c>
      <c r="I24" s="455" t="s">
        <v>1204</v>
      </c>
      <c r="J24" s="455" t="s">
        <v>1204</v>
      </c>
      <c r="K24" s="455" t="s">
        <v>1204</v>
      </c>
      <c r="L24" s="455" t="s">
        <v>1204</v>
      </c>
      <c r="M24" s="455" t="s">
        <v>1204</v>
      </c>
      <c r="N24" s="455" t="s">
        <v>1204</v>
      </c>
      <c r="O24" s="455" t="s">
        <v>1204</v>
      </c>
      <c r="P24" s="455" t="s">
        <v>1204</v>
      </c>
      <c r="Q24" s="455" t="s">
        <v>1204</v>
      </c>
      <c r="R24" s="455" t="s">
        <v>1204</v>
      </c>
      <c r="S24" s="455" t="s">
        <v>1204</v>
      </c>
      <c r="T24" s="455" t="s">
        <v>1204</v>
      </c>
      <c r="U24" s="455" t="s">
        <v>1204</v>
      </c>
      <c r="V24" s="455" t="s">
        <v>1204</v>
      </c>
      <c r="W24" s="455" t="s">
        <v>1204</v>
      </c>
      <c r="X24" s="455" t="s">
        <v>1204</v>
      </c>
      <c r="Y24" s="455" t="s">
        <v>1204</v>
      </c>
      <c r="Z24" s="455" t="s">
        <v>1204</v>
      </c>
      <c r="AA24" s="455" t="s">
        <v>1204</v>
      </c>
      <c r="AB24" s="455" t="s">
        <v>1204</v>
      </c>
      <c r="AC24" s="455" t="s">
        <v>1204</v>
      </c>
      <c r="AD24" s="455" t="s">
        <v>1204</v>
      </c>
    </row>
    <row r="25" spans="2:30">
      <c r="B25" s="730">
        <v>15</v>
      </c>
      <c r="C25" s="731" t="s">
        <v>1326</v>
      </c>
      <c r="D25" s="455" t="s">
        <v>1204</v>
      </c>
      <c r="E25" s="455" t="s">
        <v>1204</v>
      </c>
      <c r="F25" s="455" t="s">
        <v>1204</v>
      </c>
      <c r="G25" s="455" t="s">
        <v>1204</v>
      </c>
      <c r="H25" s="455" t="s">
        <v>1204</v>
      </c>
      <c r="I25" s="455" t="s">
        <v>1204</v>
      </c>
      <c r="J25" s="455" t="s">
        <v>1204</v>
      </c>
      <c r="K25" s="455" t="s">
        <v>1204</v>
      </c>
      <c r="L25" s="455" t="s">
        <v>1204</v>
      </c>
      <c r="M25" s="455" t="s">
        <v>1204</v>
      </c>
      <c r="N25" s="455" t="s">
        <v>1204</v>
      </c>
      <c r="O25" s="455" t="s">
        <v>1204</v>
      </c>
      <c r="P25" s="455" t="s">
        <v>1204</v>
      </c>
      <c r="Q25" s="455" t="s">
        <v>1204</v>
      </c>
      <c r="R25" s="455" t="s">
        <v>1204</v>
      </c>
      <c r="S25" s="455" t="s">
        <v>1204</v>
      </c>
      <c r="T25" s="455" t="s">
        <v>1204</v>
      </c>
      <c r="U25" s="455" t="s">
        <v>1204</v>
      </c>
      <c r="V25" s="455" t="s">
        <v>1204</v>
      </c>
      <c r="W25" s="455" t="s">
        <v>1204</v>
      </c>
      <c r="X25" s="455" t="s">
        <v>1204</v>
      </c>
      <c r="Y25" s="455" t="s">
        <v>1204</v>
      </c>
      <c r="Z25" s="455" t="s">
        <v>1204</v>
      </c>
      <c r="AA25" s="455" t="s">
        <v>1204</v>
      </c>
      <c r="AB25" s="455" t="s">
        <v>1204</v>
      </c>
      <c r="AC25" s="455" t="s">
        <v>1204</v>
      </c>
      <c r="AD25" s="455" t="s">
        <v>1204</v>
      </c>
    </row>
    <row r="26" spans="2:30" ht="15.75" thickBot="1">
      <c r="B26" s="732">
        <v>16</v>
      </c>
      <c r="C26" s="733" t="s">
        <v>1327</v>
      </c>
      <c r="D26" s="458" t="s">
        <v>1204</v>
      </c>
      <c r="E26" s="458" t="s">
        <v>1204</v>
      </c>
      <c r="F26" s="458" t="s">
        <v>1204</v>
      </c>
      <c r="G26" s="458" t="s">
        <v>1204</v>
      </c>
      <c r="H26" s="458" t="s">
        <v>1204</v>
      </c>
      <c r="I26" s="458" t="s">
        <v>1204</v>
      </c>
      <c r="J26" s="458" t="s">
        <v>1204</v>
      </c>
      <c r="K26" s="458" t="s">
        <v>1204</v>
      </c>
      <c r="L26" s="458" t="s">
        <v>1204</v>
      </c>
      <c r="M26" s="458" t="s">
        <v>1204</v>
      </c>
      <c r="N26" s="458" t="s">
        <v>1204</v>
      </c>
      <c r="O26" s="458" t="s">
        <v>1204</v>
      </c>
      <c r="P26" s="458" t="s">
        <v>1204</v>
      </c>
      <c r="Q26" s="458" t="s">
        <v>1204</v>
      </c>
      <c r="R26" s="458" t="s">
        <v>1204</v>
      </c>
      <c r="S26" s="458" t="s">
        <v>1204</v>
      </c>
      <c r="T26" s="458" t="s">
        <v>1204</v>
      </c>
      <c r="U26" s="458" t="s">
        <v>1204</v>
      </c>
      <c r="V26" s="458" t="s">
        <v>1204</v>
      </c>
      <c r="W26" s="458" t="s">
        <v>1204</v>
      </c>
      <c r="X26" s="458" t="s">
        <v>1204</v>
      </c>
      <c r="Y26" s="458" t="s">
        <v>1204</v>
      </c>
      <c r="Z26" s="458" t="s">
        <v>1204</v>
      </c>
      <c r="AA26" s="458" t="s">
        <v>1204</v>
      </c>
      <c r="AB26" s="458" t="s">
        <v>1204</v>
      </c>
      <c r="AC26" s="458" t="s">
        <v>1204</v>
      </c>
      <c r="AD26" s="458" t="s">
        <v>1204</v>
      </c>
    </row>
    <row r="27" spans="2:30" ht="18" customHeight="1" thickBot="1">
      <c r="B27" s="734"/>
      <c r="C27" s="735" t="s">
        <v>403</v>
      </c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  <c r="AD27" s="736"/>
    </row>
    <row r="28" spans="2:30">
      <c r="B28" s="728">
        <v>17</v>
      </c>
      <c r="C28" s="729" t="s">
        <v>1328</v>
      </c>
      <c r="D28" s="454" t="s">
        <v>1193</v>
      </c>
      <c r="E28" s="454" t="s">
        <v>1193</v>
      </c>
      <c r="F28" s="454" t="s">
        <v>1193</v>
      </c>
      <c r="G28" s="454" t="s">
        <v>1193</v>
      </c>
      <c r="H28" s="454" t="s">
        <v>1193</v>
      </c>
      <c r="I28" s="454" t="s">
        <v>1193</v>
      </c>
      <c r="J28" s="454" t="s">
        <v>1193</v>
      </c>
      <c r="K28" s="454" t="s">
        <v>1193</v>
      </c>
      <c r="L28" s="454" t="s">
        <v>1193</v>
      </c>
      <c r="M28" s="454" t="s">
        <v>1193</v>
      </c>
      <c r="N28" s="454" t="s">
        <v>1193</v>
      </c>
      <c r="O28" s="454" t="s">
        <v>1193</v>
      </c>
      <c r="P28" s="454" t="s">
        <v>1193</v>
      </c>
      <c r="Q28" s="454" t="s">
        <v>1193</v>
      </c>
      <c r="R28" s="454" t="s">
        <v>1193</v>
      </c>
      <c r="S28" s="454" t="s">
        <v>1193</v>
      </c>
      <c r="T28" s="454" t="s">
        <v>1193</v>
      </c>
      <c r="U28" s="454" t="s">
        <v>1193</v>
      </c>
      <c r="V28" s="454" t="s">
        <v>1193</v>
      </c>
      <c r="W28" s="454" t="s">
        <v>1193</v>
      </c>
      <c r="X28" s="454" t="s">
        <v>1193</v>
      </c>
      <c r="Y28" s="454" t="s">
        <v>1193</v>
      </c>
      <c r="Z28" s="454" t="s">
        <v>1193</v>
      </c>
      <c r="AA28" s="454" t="s">
        <v>1193</v>
      </c>
      <c r="AB28" s="454" t="s">
        <v>1193</v>
      </c>
      <c r="AC28" s="454" t="s">
        <v>1193</v>
      </c>
      <c r="AD28" s="454" t="s">
        <v>1193</v>
      </c>
    </row>
    <row r="29" spans="2:30">
      <c r="B29" s="730">
        <v>18</v>
      </c>
      <c r="C29" s="731" t="s">
        <v>1329</v>
      </c>
      <c r="D29" s="455" t="s">
        <v>1172</v>
      </c>
      <c r="E29" s="455" t="s">
        <v>1172</v>
      </c>
      <c r="F29" s="455" t="s">
        <v>1172</v>
      </c>
      <c r="G29" s="455" t="s">
        <v>1172</v>
      </c>
      <c r="H29" s="455" t="s">
        <v>1172</v>
      </c>
      <c r="I29" s="455" t="s">
        <v>1172</v>
      </c>
      <c r="J29" s="455" t="s">
        <v>1172</v>
      </c>
      <c r="K29" s="455" t="s">
        <v>1172</v>
      </c>
      <c r="L29" s="455" t="s">
        <v>1172</v>
      </c>
      <c r="M29" s="455" t="s">
        <v>1172</v>
      </c>
      <c r="N29" s="455" t="s">
        <v>1172</v>
      </c>
      <c r="O29" s="455" t="s">
        <v>1172</v>
      </c>
      <c r="P29" s="455" t="s">
        <v>1172</v>
      </c>
      <c r="Q29" s="455" t="s">
        <v>1172</v>
      </c>
      <c r="R29" s="455" t="s">
        <v>1172</v>
      </c>
      <c r="S29" s="455" t="s">
        <v>1172</v>
      </c>
      <c r="T29" s="455" t="s">
        <v>1172</v>
      </c>
      <c r="U29" s="455" t="s">
        <v>1172</v>
      </c>
      <c r="V29" s="455" t="s">
        <v>1172</v>
      </c>
      <c r="W29" s="455" t="s">
        <v>1172</v>
      </c>
      <c r="X29" s="455" t="s">
        <v>1172</v>
      </c>
      <c r="Y29" s="455" t="s">
        <v>1172</v>
      </c>
      <c r="Z29" s="455" t="s">
        <v>1172</v>
      </c>
      <c r="AA29" s="455" t="s">
        <v>1172</v>
      </c>
      <c r="AB29" s="455" t="s">
        <v>1172</v>
      </c>
      <c r="AC29" s="455" t="s">
        <v>1172</v>
      </c>
      <c r="AD29" s="455" t="s">
        <v>1172</v>
      </c>
    </row>
    <row r="30" spans="2:30">
      <c r="B30" s="730">
        <v>19</v>
      </c>
      <c r="C30" s="731" t="s">
        <v>1330</v>
      </c>
      <c r="D30" s="455" t="s">
        <v>1204</v>
      </c>
      <c r="E30" s="455" t="s">
        <v>1204</v>
      </c>
      <c r="F30" s="455" t="s">
        <v>1204</v>
      </c>
      <c r="G30" s="455" t="s">
        <v>1204</v>
      </c>
      <c r="H30" s="455" t="s">
        <v>1204</v>
      </c>
      <c r="I30" s="455" t="s">
        <v>1204</v>
      </c>
      <c r="J30" s="455" t="s">
        <v>1204</v>
      </c>
      <c r="K30" s="455" t="s">
        <v>1204</v>
      </c>
      <c r="L30" s="455" t="s">
        <v>1204</v>
      </c>
      <c r="M30" s="455" t="s">
        <v>1204</v>
      </c>
      <c r="N30" s="455" t="s">
        <v>1204</v>
      </c>
      <c r="O30" s="455" t="s">
        <v>1204</v>
      </c>
      <c r="P30" s="455" t="s">
        <v>1204</v>
      </c>
      <c r="Q30" s="455" t="s">
        <v>1204</v>
      </c>
      <c r="R30" s="455" t="s">
        <v>1204</v>
      </c>
      <c r="S30" s="455" t="s">
        <v>1204</v>
      </c>
      <c r="T30" s="455" t="s">
        <v>1204</v>
      </c>
      <c r="U30" s="455" t="s">
        <v>1204</v>
      </c>
      <c r="V30" s="455" t="s">
        <v>1204</v>
      </c>
      <c r="W30" s="455" t="s">
        <v>1204</v>
      </c>
      <c r="X30" s="455" t="s">
        <v>1204</v>
      </c>
      <c r="Y30" s="455" t="s">
        <v>1204</v>
      </c>
      <c r="Z30" s="455" t="s">
        <v>1204</v>
      </c>
      <c r="AA30" s="455" t="s">
        <v>1204</v>
      </c>
      <c r="AB30" s="455" t="s">
        <v>1204</v>
      </c>
      <c r="AC30" s="455" t="s">
        <v>1204</v>
      </c>
      <c r="AD30" s="455" t="s">
        <v>1204</v>
      </c>
    </row>
    <row r="31" spans="2:30">
      <c r="B31" s="730" t="s">
        <v>287</v>
      </c>
      <c r="C31" s="731" t="s">
        <v>1331</v>
      </c>
      <c r="D31" s="455" t="s">
        <v>1332</v>
      </c>
      <c r="E31" s="455" t="s">
        <v>1332</v>
      </c>
      <c r="F31" s="455" t="s">
        <v>1332</v>
      </c>
      <c r="G31" s="455" t="s">
        <v>1332</v>
      </c>
      <c r="H31" s="455" t="s">
        <v>1332</v>
      </c>
      <c r="I31" s="455" t="s">
        <v>1332</v>
      </c>
      <c r="J31" s="455" t="s">
        <v>1332</v>
      </c>
      <c r="K31" s="455" t="s">
        <v>1332</v>
      </c>
      <c r="L31" s="455" t="s">
        <v>1332</v>
      </c>
      <c r="M31" s="455" t="s">
        <v>1332</v>
      </c>
      <c r="N31" s="455" t="s">
        <v>1332</v>
      </c>
      <c r="O31" s="455" t="s">
        <v>1332</v>
      </c>
      <c r="P31" s="455" t="s">
        <v>1332</v>
      </c>
      <c r="Q31" s="455" t="s">
        <v>1332</v>
      </c>
      <c r="R31" s="455" t="s">
        <v>1332</v>
      </c>
      <c r="S31" s="455" t="s">
        <v>1332</v>
      </c>
      <c r="T31" s="455" t="s">
        <v>1332</v>
      </c>
      <c r="U31" s="455" t="s">
        <v>1332</v>
      </c>
      <c r="V31" s="455" t="s">
        <v>1332</v>
      </c>
      <c r="W31" s="455" t="s">
        <v>1332</v>
      </c>
      <c r="X31" s="455" t="s">
        <v>1332</v>
      </c>
      <c r="Y31" s="455" t="s">
        <v>1332</v>
      </c>
      <c r="Z31" s="455" t="s">
        <v>1332</v>
      </c>
      <c r="AA31" s="455" t="s">
        <v>1332</v>
      </c>
      <c r="AB31" s="455" t="s">
        <v>1332</v>
      </c>
      <c r="AC31" s="455" t="s">
        <v>1332</v>
      </c>
      <c r="AD31" s="455" t="s">
        <v>1332</v>
      </c>
    </row>
    <row r="32" spans="2:30">
      <c r="B32" s="730" t="s">
        <v>289</v>
      </c>
      <c r="C32" s="731" t="s">
        <v>1333</v>
      </c>
      <c r="D32" s="455" t="s">
        <v>1332</v>
      </c>
      <c r="E32" s="455" t="s">
        <v>1332</v>
      </c>
      <c r="F32" s="455" t="s">
        <v>1332</v>
      </c>
      <c r="G32" s="455" t="s">
        <v>1332</v>
      </c>
      <c r="H32" s="455" t="s">
        <v>1332</v>
      </c>
      <c r="I32" s="455" t="s">
        <v>1332</v>
      </c>
      <c r="J32" s="455" t="s">
        <v>1332</v>
      </c>
      <c r="K32" s="455" t="s">
        <v>1332</v>
      </c>
      <c r="L32" s="455" t="s">
        <v>1332</v>
      </c>
      <c r="M32" s="455" t="s">
        <v>1332</v>
      </c>
      <c r="N32" s="455" t="s">
        <v>1332</v>
      </c>
      <c r="O32" s="455" t="s">
        <v>1332</v>
      </c>
      <c r="P32" s="455" t="s">
        <v>1332</v>
      </c>
      <c r="Q32" s="455" t="s">
        <v>1332</v>
      </c>
      <c r="R32" s="455" t="s">
        <v>1332</v>
      </c>
      <c r="S32" s="455" t="s">
        <v>1332</v>
      </c>
      <c r="T32" s="455" t="s">
        <v>1332</v>
      </c>
      <c r="U32" s="455" t="s">
        <v>1332</v>
      </c>
      <c r="V32" s="455" t="s">
        <v>1332</v>
      </c>
      <c r="W32" s="455" t="s">
        <v>1332</v>
      </c>
      <c r="X32" s="455" t="s">
        <v>1332</v>
      </c>
      <c r="Y32" s="455" t="s">
        <v>1332</v>
      </c>
      <c r="Z32" s="455" t="s">
        <v>1332</v>
      </c>
      <c r="AA32" s="455" t="s">
        <v>1332</v>
      </c>
      <c r="AB32" s="455" t="s">
        <v>1332</v>
      </c>
      <c r="AC32" s="455" t="s">
        <v>1332</v>
      </c>
      <c r="AD32" s="455" t="s">
        <v>1332</v>
      </c>
    </row>
    <row r="33" spans="2:30">
      <c r="B33" s="730">
        <v>21</v>
      </c>
      <c r="C33" s="731" t="s">
        <v>1334</v>
      </c>
      <c r="D33" s="455" t="s">
        <v>1204</v>
      </c>
      <c r="E33" s="455" t="s">
        <v>1204</v>
      </c>
      <c r="F33" s="455" t="s">
        <v>1204</v>
      </c>
      <c r="G33" s="455" t="s">
        <v>1204</v>
      </c>
      <c r="H33" s="455" t="s">
        <v>1204</v>
      </c>
      <c r="I33" s="455" t="s">
        <v>1204</v>
      </c>
      <c r="J33" s="455" t="s">
        <v>1204</v>
      </c>
      <c r="K33" s="455" t="s">
        <v>1204</v>
      </c>
      <c r="L33" s="455" t="s">
        <v>1204</v>
      </c>
      <c r="M33" s="455" t="s">
        <v>1204</v>
      </c>
      <c r="N33" s="455" t="s">
        <v>1204</v>
      </c>
      <c r="O33" s="455" t="s">
        <v>1204</v>
      </c>
      <c r="P33" s="455" t="s">
        <v>1204</v>
      </c>
      <c r="Q33" s="455" t="s">
        <v>1204</v>
      </c>
      <c r="R33" s="455" t="s">
        <v>1204</v>
      </c>
      <c r="S33" s="455" t="s">
        <v>1204</v>
      </c>
      <c r="T33" s="455" t="s">
        <v>1204</v>
      </c>
      <c r="U33" s="455" t="s">
        <v>1204</v>
      </c>
      <c r="V33" s="455" t="s">
        <v>1204</v>
      </c>
      <c r="W33" s="455" t="s">
        <v>1204</v>
      </c>
      <c r="X33" s="455" t="s">
        <v>1204</v>
      </c>
      <c r="Y33" s="455" t="s">
        <v>1204</v>
      </c>
      <c r="Z33" s="455" t="s">
        <v>1204</v>
      </c>
      <c r="AA33" s="455" t="s">
        <v>1204</v>
      </c>
      <c r="AB33" s="455" t="s">
        <v>1204</v>
      </c>
      <c r="AC33" s="455" t="s">
        <v>1204</v>
      </c>
      <c r="AD33" s="455" t="s">
        <v>1204</v>
      </c>
    </row>
    <row r="34" spans="2:30">
      <c r="B34" s="730">
        <v>22</v>
      </c>
      <c r="C34" s="731" t="s">
        <v>1335</v>
      </c>
      <c r="D34" s="455" t="s">
        <v>1206</v>
      </c>
      <c r="E34" s="455" t="s">
        <v>1206</v>
      </c>
      <c r="F34" s="455" t="s">
        <v>1206</v>
      </c>
      <c r="G34" s="455" t="s">
        <v>1206</v>
      </c>
      <c r="H34" s="455" t="s">
        <v>1206</v>
      </c>
      <c r="I34" s="455" t="s">
        <v>1206</v>
      </c>
      <c r="J34" s="455" t="s">
        <v>1206</v>
      </c>
      <c r="K34" s="455" t="s">
        <v>1206</v>
      </c>
      <c r="L34" s="455" t="s">
        <v>1206</v>
      </c>
      <c r="M34" s="455" t="s">
        <v>1206</v>
      </c>
      <c r="N34" s="455" t="s">
        <v>1206</v>
      </c>
      <c r="O34" s="455" t="s">
        <v>1206</v>
      </c>
      <c r="P34" s="455" t="s">
        <v>1206</v>
      </c>
      <c r="Q34" s="455" t="s">
        <v>1206</v>
      </c>
      <c r="R34" s="455" t="s">
        <v>1206</v>
      </c>
      <c r="S34" s="455" t="s">
        <v>1206</v>
      </c>
      <c r="T34" s="455" t="s">
        <v>1206</v>
      </c>
      <c r="U34" s="455" t="s">
        <v>1206</v>
      </c>
      <c r="V34" s="455" t="s">
        <v>1206</v>
      </c>
      <c r="W34" s="455" t="s">
        <v>1206</v>
      </c>
      <c r="X34" s="455" t="s">
        <v>1206</v>
      </c>
      <c r="Y34" s="455" t="s">
        <v>1206</v>
      </c>
      <c r="Z34" s="455" t="s">
        <v>1206</v>
      </c>
      <c r="AA34" s="455" t="s">
        <v>1206</v>
      </c>
      <c r="AB34" s="455" t="s">
        <v>1206</v>
      </c>
      <c r="AC34" s="455" t="s">
        <v>1206</v>
      </c>
      <c r="AD34" s="455" t="s">
        <v>1206</v>
      </c>
    </row>
    <row r="35" spans="2:30">
      <c r="B35" s="730">
        <v>23</v>
      </c>
      <c r="C35" s="731" t="s">
        <v>404</v>
      </c>
      <c r="D35" s="455" t="s">
        <v>1336</v>
      </c>
      <c r="E35" s="455" t="s">
        <v>1336</v>
      </c>
      <c r="F35" s="455" t="s">
        <v>1336</v>
      </c>
      <c r="G35" s="455" t="s">
        <v>1336</v>
      </c>
      <c r="H35" s="455" t="s">
        <v>1336</v>
      </c>
      <c r="I35" s="455" t="s">
        <v>1336</v>
      </c>
      <c r="J35" s="455" t="s">
        <v>1336</v>
      </c>
      <c r="K35" s="455" t="s">
        <v>1336</v>
      </c>
      <c r="L35" s="455" t="s">
        <v>1336</v>
      </c>
      <c r="M35" s="455" t="s">
        <v>1336</v>
      </c>
      <c r="N35" s="455" t="s">
        <v>1336</v>
      </c>
      <c r="O35" s="455" t="s">
        <v>1336</v>
      </c>
      <c r="P35" s="455" t="s">
        <v>1336</v>
      </c>
      <c r="Q35" s="455" t="s">
        <v>1336</v>
      </c>
      <c r="R35" s="455" t="s">
        <v>1336</v>
      </c>
      <c r="S35" s="455" t="s">
        <v>1336</v>
      </c>
      <c r="T35" s="455" t="s">
        <v>1336</v>
      </c>
      <c r="U35" s="455" t="s">
        <v>1336</v>
      </c>
      <c r="V35" s="455" t="s">
        <v>1336</v>
      </c>
      <c r="W35" s="455" t="s">
        <v>1336</v>
      </c>
      <c r="X35" s="455" t="s">
        <v>1336</v>
      </c>
      <c r="Y35" s="455" t="s">
        <v>1336</v>
      </c>
      <c r="Z35" s="455" t="s">
        <v>1336</v>
      </c>
      <c r="AA35" s="455" t="s">
        <v>1336</v>
      </c>
      <c r="AB35" s="455" t="s">
        <v>1336</v>
      </c>
      <c r="AC35" s="455" t="s">
        <v>1336</v>
      </c>
      <c r="AD35" s="455" t="s">
        <v>1336</v>
      </c>
    </row>
    <row r="36" spans="2:30">
      <c r="B36" s="730">
        <v>24</v>
      </c>
      <c r="C36" s="731" t="s">
        <v>1337</v>
      </c>
      <c r="D36" s="455" t="s">
        <v>1172</v>
      </c>
      <c r="E36" s="455" t="s">
        <v>1172</v>
      </c>
      <c r="F36" s="455" t="s">
        <v>1172</v>
      </c>
      <c r="G36" s="455" t="s">
        <v>1172</v>
      </c>
      <c r="H36" s="455" t="s">
        <v>1172</v>
      </c>
      <c r="I36" s="455" t="s">
        <v>1172</v>
      </c>
      <c r="J36" s="455" t="s">
        <v>1172</v>
      </c>
      <c r="K36" s="455" t="s">
        <v>1172</v>
      </c>
      <c r="L36" s="455" t="s">
        <v>1172</v>
      </c>
      <c r="M36" s="455" t="s">
        <v>1172</v>
      </c>
      <c r="N36" s="455" t="s">
        <v>1172</v>
      </c>
      <c r="O36" s="455" t="s">
        <v>1172</v>
      </c>
      <c r="P36" s="455" t="s">
        <v>1172</v>
      </c>
      <c r="Q36" s="455" t="s">
        <v>1172</v>
      </c>
      <c r="R36" s="455" t="s">
        <v>1172</v>
      </c>
      <c r="S36" s="455" t="s">
        <v>1172</v>
      </c>
      <c r="T36" s="455" t="s">
        <v>1172</v>
      </c>
      <c r="U36" s="455" t="s">
        <v>1172</v>
      </c>
      <c r="V36" s="455" t="s">
        <v>1172</v>
      </c>
      <c r="W36" s="455" t="s">
        <v>1172</v>
      </c>
      <c r="X36" s="455" t="s">
        <v>1172</v>
      </c>
      <c r="Y36" s="455" t="s">
        <v>1172</v>
      </c>
      <c r="Z36" s="455" t="s">
        <v>1172</v>
      </c>
      <c r="AA36" s="455" t="s">
        <v>1172</v>
      </c>
      <c r="AB36" s="455" t="s">
        <v>1172</v>
      </c>
      <c r="AC36" s="455" t="s">
        <v>1172</v>
      </c>
      <c r="AD36" s="455" t="s">
        <v>1172</v>
      </c>
    </row>
    <row r="37" spans="2:30">
      <c r="B37" s="730">
        <v>25</v>
      </c>
      <c r="C37" s="731" t="s">
        <v>1338</v>
      </c>
      <c r="D37" s="455" t="s">
        <v>1172</v>
      </c>
      <c r="E37" s="455" t="s">
        <v>1172</v>
      </c>
      <c r="F37" s="455" t="s">
        <v>1172</v>
      </c>
      <c r="G37" s="455" t="s">
        <v>1172</v>
      </c>
      <c r="H37" s="455" t="s">
        <v>1172</v>
      </c>
      <c r="I37" s="455" t="s">
        <v>1172</v>
      </c>
      <c r="J37" s="455" t="s">
        <v>1172</v>
      </c>
      <c r="K37" s="455" t="s">
        <v>1172</v>
      </c>
      <c r="L37" s="455" t="s">
        <v>1172</v>
      </c>
      <c r="M37" s="455" t="s">
        <v>1172</v>
      </c>
      <c r="N37" s="455" t="s">
        <v>1172</v>
      </c>
      <c r="O37" s="455" t="s">
        <v>1172</v>
      </c>
      <c r="P37" s="455" t="s">
        <v>1172</v>
      </c>
      <c r="Q37" s="455" t="s">
        <v>1172</v>
      </c>
      <c r="R37" s="455" t="s">
        <v>1172</v>
      </c>
      <c r="S37" s="455" t="s">
        <v>1172</v>
      </c>
      <c r="T37" s="455" t="s">
        <v>1172</v>
      </c>
      <c r="U37" s="455" t="s">
        <v>1172</v>
      </c>
      <c r="V37" s="455" t="s">
        <v>1172</v>
      </c>
      <c r="W37" s="455" t="s">
        <v>1172</v>
      </c>
      <c r="X37" s="455" t="s">
        <v>1172</v>
      </c>
      <c r="Y37" s="455" t="s">
        <v>1172</v>
      </c>
      <c r="Z37" s="455" t="s">
        <v>1172</v>
      </c>
      <c r="AA37" s="455" t="s">
        <v>1172</v>
      </c>
      <c r="AB37" s="455" t="s">
        <v>1172</v>
      </c>
      <c r="AC37" s="455" t="s">
        <v>1172</v>
      </c>
      <c r="AD37" s="455" t="s">
        <v>1172</v>
      </c>
    </row>
    <row r="38" spans="2:30">
      <c r="B38" s="730">
        <v>26</v>
      </c>
      <c r="C38" s="731" t="s">
        <v>1339</v>
      </c>
      <c r="D38" s="455" t="s">
        <v>1172</v>
      </c>
      <c r="E38" s="455" t="s">
        <v>1172</v>
      </c>
      <c r="F38" s="455" t="s">
        <v>1172</v>
      </c>
      <c r="G38" s="455" t="s">
        <v>1172</v>
      </c>
      <c r="H38" s="455" t="s">
        <v>1172</v>
      </c>
      <c r="I38" s="455" t="s">
        <v>1172</v>
      </c>
      <c r="J38" s="455" t="s">
        <v>1172</v>
      </c>
      <c r="K38" s="455" t="s">
        <v>1172</v>
      </c>
      <c r="L38" s="455" t="s">
        <v>1172</v>
      </c>
      <c r="M38" s="455" t="s">
        <v>1172</v>
      </c>
      <c r="N38" s="455" t="s">
        <v>1172</v>
      </c>
      <c r="O38" s="455" t="s">
        <v>1172</v>
      </c>
      <c r="P38" s="455" t="s">
        <v>1172</v>
      </c>
      <c r="Q38" s="455" t="s">
        <v>1172</v>
      </c>
      <c r="R38" s="455" t="s">
        <v>1172</v>
      </c>
      <c r="S38" s="455" t="s">
        <v>1172</v>
      </c>
      <c r="T38" s="455" t="s">
        <v>1172</v>
      </c>
      <c r="U38" s="455" t="s">
        <v>1172</v>
      </c>
      <c r="V38" s="455" t="s">
        <v>1172</v>
      </c>
      <c r="W38" s="455" t="s">
        <v>1172</v>
      </c>
      <c r="X38" s="455" t="s">
        <v>1172</v>
      </c>
      <c r="Y38" s="455" t="s">
        <v>1172</v>
      </c>
      <c r="Z38" s="455" t="s">
        <v>1172</v>
      </c>
      <c r="AA38" s="455" t="s">
        <v>1172</v>
      </c>
      <c r="AB38" s="455" t="s">
        <v>1172</v>
      </c>
      <c r="AC38" s="455" t="s">
        <v>1172</v>
      </c>
      <c r="AD38" s="455" t="s">
        <v>1172</v>
      </c>
    </row>
    <row r="39" spans="2:30">
      <c r="B39" s="730">
        <v>27</v>
      </c>
      <c r="C39" s="731" t="s">
        <v>1340</v>
      </c>
      <c r="D39" s="455" t="s">
        <v>1172</v>
      </c>
      <c r="E39" s="455" t="s">
        <v>1172</v>
      </c>
      <c r="F39" s="455" t="s">
        <v>1172</v>
      </c>
      <c r="G39" s="455" t="s">
        <v>1172</v>
      </c>
      <c r="H39" s="455" t="s">
        <v>1172</v>
      </c>
      <c r="I39" s="455" t="s">
        <v>1172</v>
      </c>
      <c r="J39" s="455" t="s">
        <v>1172</v>
      </c>
      <c r="K39" s="455" t="s">
        <v>1172</v>
      </c>
      <c r="L39" s="455" t="s">
        <v>1172</v>
      </c>
      <c r="M39" s="455" t="s">
        <v>1172</v>
      </c>
      <c r="N39" s="455" t="s">
        <v>1172</v>
      </c>
      <c r="O39" s="455" t="s">
        <v>1172</v>
      </c>
      <c r="P39" s="455" t="s">
        <v>1172</v>
      </c>
      <c r="Q39" s="455" t="s">
        <v>1172</v>
      </c>
      <c r="R39" s="455" t="s">
        <v>1172</v>
      </c>
      <c r="S39" s="455" t="s">
        <v>1172</v>
      </c>
      <c r="T39" s="455" t="s">
        <v>1172</v>
      </c>
      <c r="U39" s="455" t="s">
        <v>1172</v>
      </c>
      <c r="V39" s="455" t="s">
        <v>1172</v>
      </c>
      <c r="W39" s="455" t="s">
        <v>1172</v>
      </c>
      <c r="X39" s="455" t="s">
        <v>1172</v>
      </c>
      <c r="Y39" s="455" t="s">
        <v>1172</v>
      </c>
      <c r="Z39" s="455" t="s">
        <v>1172</v>
      </c>
      <c r="AA39" s="455" t="s">
        <v>1172</v>
      </c>
      <c r="AB39" s="455" t="s">
        <v>1172</v>
      </c>
      <c r="AC39" s="455" t="s">
        <v>1172</v>
      </c>
      <c r="AD39" s="455" t="s">
        <v>1172</v>
      </c>
    </row>
    <row r="40" spans="2:30">
      <c r="B40" s="730">
        <v>28</v>
      </c>
      <c r="C40" s="731" t="s">
        <v>1341</v>
      </c>
      <c r="D40" s="455" t="s">
        <v>1172</v>
      </c>
      <c r="E40" s="455" t="s">
        <v>1172</v>
      </c>
      <c r="F40" s="455" t="s">
        <v>1172</v>
      </c>
      <c r="G40" s="455" t="s">
        <v>1172</v>
      </c>
      <c r="H40" s="455" t="s">
        <v>1172</v>
      </c>
      <c r="I40" s="455" t="s">
        <v>1172</v>
      </c>
      <c r="J40" s="455" t="s">
        <v>1172</v>
      </c>
      <c r="K40" s="455" t="s">
        <v>1172</v>
      </c>
      <c r="L40" s="455" t="s">
        <v>1172</v>
      </c>
      <c r="M40" s="455" t="s">
        <v>1172</v>
      </c>
      <c r="N40" s="455" t="s">
        <v>1172</v>
      </c>
      <c r="O40" s="455" t="s">
        <v>1172</v>
      </c>
      <c r="P40" s="455" t="s">
        <v>1172</v>
      </c>
      <c r="Q40" s="455" t="s">
        <v>1172</v>
      </c>
      <c r="R40" s="455" t="s">
        <v>1172</v>
      </c>
      <c r="S40" s="455" t="s">
        <v>1172</v>
      </c>
      <c r="T40" s="455" t="s">
        <v>1172</v>
      </c>
      <c r="U40" s="455" t="s">
        <v>1172</v>
      </c>
      <c r="V40" s="455" t="s">
        <v>1172</v>
      </c>
      <c r="W40" s="455" t="s">
        <v>1172</v>
      </c>
      <c r="X40" s="455" t="s">
        <v>1172</v>
      </c>
      <c r="Y40" s="455" t="s">
        <v>1172</v>
      </c>
      <c r="Z40" s="455" t="s">
        <v>1172</v>
      </c>
      <c r="AA40" s="455" t="s">
        <v>1172</v>
      </c>
      <c r="AB40" s="455" t="s">
        <v>1172</v>
      </c>
      <c r="AC40" s="455" t="s">
        <v>1172</v>
      </c>
      <c r="AD40" s="455" t="s">
        <v>1172</v>
      </c>
    </row>
    <row r="41" spans="2:30">
      <c r="B41" s="730">
        <v>29</v>
      </c>
      <c r="C41" s="731" t="s">
        <v>1342</v>
      </c>
      <c r="D41" s="455" t="s">
        <v>1172</v>
      </c>
      <c r="E41" s="455" t="s">
        <v>1172</v>
      </c>
      <c r="F41" s="455" t="s">
        <v>1172</v>
      </c>
      <c r="G41" s="455" t="s">
        <v>1172</v>
      </c>
      <c r="H41" s="455" t="s">
        <v>1172</v>
      </c>
      <c r="I41" s="455" t="s">
        <v>1172</v>
      </c>
      <c r="J41" s="455" t="s">
        <v>1172</v>
      </c>
      <c r="K41" s="455" t="s">
        <v>1172</v>
      </c>
      <c r="L41" s="455" t="s">
        <v>1172</v>
      </c>
      <c r="M41" s="455" t="s">
        <v>1172</v>
      </c>
      <c r="N41" s="455" t="s">
        <v>1172</v>
      </c>
      <c r="O41" s="455" t="s">
        <v>1172</v>
      </c>
      <c r="P41" s="455" t="s">
        <v>1172</v>
      </c>
      <c r="Q41" s="455" t="s">
        <v>1172</v>
      </c>
      <c r="R41" s="455" t="s">
        <v>1172</v>
      </c>
      <c r="S41" s="455" t="s">
        <v>1172</v>
      </c>
      <c r="T41" s="455" t="s">
        <v>1172</v>
      </c>
      <c r="U41" s="455" t="s">
        <v>1172</v>
      </c>
      <c r="V41" s="455" t="s">
        <v>1172</v>
      </c>
      <c r="W41" s="455" t="s">
        <v>1172</v>
      </c>
      <c r="X41" s="455" t="s">
        <v>1172</v>
      </c>
      <c r="Y41" s="455" t="s">
        <v>1172</v>
      </c>
      <c r="Z41" s="455" t="s">
        <v>1172</v>
      </c>
      <c r="AA41" s="455" t="s">
        <v>1172</v>
      </c>
      <c r="AB41" s="455" t="s">
        <v>1172</v>
      </c>
      <c r="AC41" s="455" t="s">
        <v>1172</v>
      </c>
      <c r="AD41" s="455" t="s">
        <v>1172</v>
      </c>
    </row>
    <row r="42" spans="2:30">
      <c r="B42" s="730">
        <v>30</v>
      </c>
      <c r="C42" s="731" t="s">
        <v>405</v>
      </c>
      <c r="D42" s="455" t="s">
        <v>1204</v>
      </c>
      <c r="E42" s="455" t="s">
        <v>1204</v>
      </c>
      <c r="F42" s="455" t="s">
        <v>1204</v>
      </c>
      <c r="G42" s="455" t="s">
        <v>1204</v>
      </c>
      <c r="H42" s="455" t="s">
        <v>1204</v>
      </c>
      <c r="I42" s="455" t="s">
        <v>1204</v>
      </c>
      <c r="J42" s="455" t="s">
        <v>1204</v>
      </c>
      <c r="K42" s="455" t="s">
        <v>1204</v>
      </c>
      <c r="L42" s="455" t="s">
        <v>1204</v>
      </c>
      <c r="M42" s="455" t="s">
        <v>1204</v>
      </c>
      <c r="N42" s="455" t="s">
        <v>1204</v>
      </c>
      <c r="O42" s="455" t="s">
        <v>1204</v>
      </c>
      <c r="P42" s="455" t="s">
        <v>1204</v>
      </c>
      <c r="Q42" s="455" t="s">
        <v>1204</v>
      </c>
      <c r="R42" s="455" t="s">
        <v>1204</v>
      </c>
      <c r="S42" s="455" t="s">
        <v>1204</v>
      </c>
      <c r="T42" s="455" t="s">
        <v>1204</v>
      </c>
      <c r="U42" s="455" t="s">
        <v>1204</v>
      </c>
      <c r="V42" s="455" t="s">
        <v>1204</v>
      </c>
      <c r="W42" s="455" t="s">
        <v>1204</v>
      </c>
      <c r="X42" s="455" t="s">
        <v>1204</v>
      </c>
      <c r="Y42" s="455" t="s">
        <v>1204</v>
      </c>
      <c r="Z42" s="455" t="s">
        <v>1204</v>
      </c>
      <c r="AA42" s="455" t="s">
        <v>1204</v>
      </c>
      <c r="AB42" s="455" t="s">
        <v>1204</v>
      </c>
      <c r="AC42" s="455" t="s">
        <v>1204</v>
      </c>
      <c r="AD42" s="455" t="s">
        <v>1204</v>
      </c>
    </row>
    <row r="43" spans="2:30">
      <c r="B43" s="730">
        <v>31</v>
      </c>
      <c r="C43" s="731" t="s">
        <v>1343</v>
      </c>
      <c r="D43" s="455" t="s">
        <v>1172</v>
      </c>
      <c r="E43" s="455" t="s">
        <v>1172</v>
      </c>
      <c r="F43" s="455" t="s">
        <v>1172</v>
      </c>
      <c r="G43" s="455" t="s">
        <v>1172</v>
      </c>
      <c r="H43" s="455" t="s">
        <v>1172</v>
      </c>
      <c r="I43" s="455" t="s">
        <v>1172</v>
      </c>
      <c r="J43" s="455" t="s">
        <v>1172</v>
      </c>
      <c r="K43" s="455" t="s">
        <v>1172</v>
      </c>
      <c r="L43" s="455" t="s">
        <v>1172</v>
      </c>
      <c r="M43" s="455" t="s">
        <v>1172</v>
      </c>
      <c r="N43" s="455" t="s">
        <v>1172</v>
      </c>
      <c r="O43" s="455" t="s">
        <v>1172</v>
      </c>
      <c r="P43" s="455" t="s">
        <v>1172</v>
      </c>
      <c r="Q43" s="455" t="s">
        <v>1172</v>
      </c>
      <c r="R43" s="455" t="s">
        <v>1172</v>
      </c>
      <c r="S43" s="455" t="s">
        <v>1172</v>
      </c>
      <c r="T43" s="455" t="s">
        <v>1172</v>
      </c>
      <c r="U43" s="455" t="s">
        <v>1172</v>
      </c>
      <c r="V43" s="455" t="s">
        <v>1172</v>
      </c>
      <c r="W43" s="455" t="s">
        <v>1172</v>
      </c>
      <c r="X43" s="455" t="s">
        <v>1172</v>
      </c>
      <c r="Y43" s="455" t="s">
        <v>1172</v>
      </c>
      <c r="Z43" s="455" t="s">
        <v>1172</v>
      </c>
      <c r="AA43" s="455" t="s">
        <v>1172</v>
      </c>
      <c r="AB43" s="455" t="s">
        <v>1172</v>
      </c>
      <c r="AC43" s="455" t="s">
        <v>1172</v>
      </c>
      <c r="AD43" s="455" t="s">
        <v>1172</v>
      </c>
    </row>
    <row r="44" spans="2:30">
      <c r="B44" s="730">
        <v>32</v>
      </c>
      <c r="C44" s="731" t="s">
        <v>1344</v>
      </c>
      <c r="D44" s="455" t="s">
        <v>1172</v>
      </c>
      <c r="E44" s="455" t="s">
        <v>1172</v>
      </c>
      <c r="F44" s="455" t="s">
        <v>1172</v>
      </c>
      <c r="G44" s="455" t="s">
        <v>1172</v>
      </c>
      <c r="H44" s="455" t="s">
        <v>1172</v>
      </c>
      <c r="I44" s="455" t="s">
        <v>1172</v>
      </c>
      <c r="J44" s="455" t="s">
        <v>1172</v>
      </c>
      <c r="K44" s="455" t="s">
        <v>1172</v>
      </c>
      <c r="L44" s="455" t="s">
        <v>1172</v>
      </c>
      <c r="M44" s="455" t="s">
        <v>1172</v>
      </c>
      <c r="N44" s="455" t="s">
        <v>1172</v>
      </c>
      <c r="O44" s="455" t="s">
        <v>1172</v>
      </c>
      <c r="P44" s="455" t="s">
        <v>1172</v>
      </c>
      <c r="Q44" s="455" t="s">
        <v>1172</v>
      </c>
      <c r="R44" s="455" t="s">
        <v>1172</v>
      </c>
      <c r="S44" s="455" t="s">
        <v>1172</v>
      </c>
      <c r="T44" s="455" t="s">
        <v>1172</v>
      </c>
      <c r="U44" s="455" t="s">
        <v>1172</v>
      </c>
      <c r="V44" s="455" t="s">
        <v>1172</v>
      </c>
      <c r="W44" s="455" t="s">
        <v>1172</v>
      </c>
      <c r="X44" s="455" t="s">
        <v>1172</v>
      </c>
      <c r="Y44" s="455" t="s">
        <v>1172</v>
      </c>
      <c r="Z44" s="455" t="s">
        <v>1172</v>
      </c>
      <c r="AA44" s="455" t="s">
        <v>1172</v>
      </c>
      <c r="AB44" s="455" t="s">
        <v>1172</v>
      </c>
      <c r="AC44" s="455" t="s">
        <v>1172</v>
      </c>
      <c r="AD44" s="455" t="s">
        <v>1172</v>
      </c>
    </row>
    <row r="45" spans="2:30" ht="29.1" customHeight="1">
      <c r="B45" s="730">
        <v>33</v>
      </c>
      <c r="C45" s="731" t="s">
        <v>1345</v>
      </c>
      <c r="D45" s="455" t="s">
        <v>1172</v>
      </c>
      <c r="E45" s="455" t="s">
        <v>1172</v>
      </c>
      <c r="F45" s="455" t="s">
        <v>1172</v>
      </c>
      <c r="G45" s="455" t="s">
        <v>1172</v>
      </c>
      <c r="H45" s="455" t="s">
        <v>1172</v>
      </c>
      <c r="I45" s="455" t="s">
        <v>1172</v>
      </c>
      <c r="J45" s="455" t="s">
        <v>1172</v>
      </c>
      <c r="K45" s="455" t="s">
        <v>1172</v>
      </c>
      <c r="L45" s="455" t="s">
        <v>1172</v>
      </c>
      <c r="M45" s="455" t="s">
        <v>1172</v>
      </c>
      <c r="N45" s="455" t="s">
        <v>1172</v>
      </c>
      <c r="O45" s="455" t="s">
        <v>1172</v>
      </c>
      <c r="P45" s="455" t="s">
        <v>1172</v>
      </c>
      <c r="Q45" s="455" t="s">
        <v>1172</v>
      </c>
      <c r="R45" s="455" t="s">
        <v>1172</v>
      </c>
      <c r="S45" s="455" t="s">
        <v>1172</v>
      </c>
      <c r="T45" s="455" t="s">
        <v>1172</v>
      </c>
      <c r="U45" s="455" t="s">
        <v>1172</v>
      </c>
      <c r="V45" s="455" t="s">
        <v>1172</v>
      </c>
      <c r="W45" s="455" t="s">
        <v>1172</v>
      </c>
      <c r="X45" s="455" t="s">
        <v>1172</v>
      </c>
      <c r="Y45" s="455" t="s">
        <v>1172</v>
      </c>
      <c r="Z45" s="455" t="s">
        <v>1172</v>
      </c>
      <c r="AA45" s="455" t="s">
        <v>1172</v>
      </c>
      <c r="AB45" s="455" t="s">
        <v>1172</v>
      </c>
      <c r="AC45" s="455" t="s">
        <v>1172</v>
      </c>
      <c r="AD45" s="455" t="s">
        <v>1172</v>
      </c>
    </row>
    <row r="46" spans="2:30">
      <c r="B46" s="730">
        <v>34</v>
      </c>
      <c r="C46" s="731" t="s">
        <v>1346</v>
      </c>
      <c r="D46" s="455" t="s">
        <v>1172</v>
      </c>
      <c r="E46" s="455" t="s">
        <v>1172</v>
      </c>
      <c r="F46" s="455" t="s">
        <v>1172</v>
      </c>
      <c r="G46" s="455" t="s">
        <v>1172</v>
      </c>
      <c r="H46" s="455" t="s">
        <v>1172</v>
      </c>
      <c r="I46" s="455" t="s">
        <v>1172</v>
      </c>
      <c r="J46" s="455" t="s">
        <v>1172</v>
      </c>
      <c r="K46" s="455" t="s">
        <v>1172</v>
      </c>
      <c r="L46" s="455" t="s">
        <v>1172</v>
      </c>
      <c r="M46" s="455" t="s">
        <v>1172</v>
      </c>
      <c r="N46" s="455" t="s">
        <v>1172</v>
      </c>
      <c r="O46" s="455" t="s">
        <v>1172</v>
      </c>
      <c r="P46" s="455" t="s">
        <v>1172</v>
      </c>
      <c r="Q46" s="455" t="s">
        <v>1172</v>
      </c>
      <c r="R46" s="455" t="s">
        <v>1172</v>
      </c>
      <c r="S46" s="455" t="s">
        <v>1172</v>
      </c>
      <c r="T46" s="455" t="s">
        <v>1172</v>
      </c>
      <c r="U46" s="455" t="s">
        <v>1172</v>
      </c>
      <c r="V46" s="455" t="s">
        <v>1172</v>
      </c>
      <c r="W46" s="455" t="s">
        <v>1172</v>
      </c>
      <c r="X46" s="455" t="s">
        <v>1172</v>
      </c>
      <c r="Y46" s="455" t="s">
        <v>1172</v>
      </c>
      <c r="Z46" s="455" t="s">
        <v>1172</v>
      </c>
      <c r="AA46" s="455" t="s">
        <v>1172</v>
      </c>
      <c r="AB46" s="455" t="s">
        <v>1172</v>
      </c>
      <c r="AC46" s="455" t="s">
        <v>1172</v>
      </c>
      <c r="AD46" s="455" t="s">
        <v>1172</v>
      </c>
    </row>
    <row r="47" spans="2:30">
      <c r="B47" s="730" t="s">
        <v>1347</v>
      </c>
      <c r="C47" s="731" t="s">
        <v>406</v>
      </c>
      <c r="D47" s="455" t="s">
        <v>1172</v>
      </c>
      <c r="E47" s="455" t="s">
        <v>1172</v>
      </c>
      <c r="F47" s="455" t="s">
        <v>1172</v>
      </c>
      <c r="G47" s="455" t="s">
        <v>1172</v>
      </c>
      <c r="H47" s="455" t="s">
        <v>1172</v>
      </c>
      <c r="I47" s="455" t="s">
        <v>1172</v>
      </c>
      <c r="J47" s="455" t="s">
        <v>1172</v>
      </c>
      <c r="K47" s="455" t="s">
        <v>1172</v>
      </c>
      <c r="L47" s="455" t="s">
        <v>1172</v>
      </c>
      <c r="M47" s="455" t="s">
        <v>1172</v>
      </c>
      <c r="N47" s="455" t="s">
        <v>1172</v>
      </c>
      <c r="O47" s="455" t="s">
        <v>1172</v>
      </c>
      <c r="P47" s="455" t="s">
        <v>1172</v>
      </c>
      <c r="Q47" s="455" t="s">
        <v>1172</v>
      </c>
      <c r="R47" s="455" t="s">
        <v>1172</v>
      </c>
      <c r="S47" s="455" t="s">
        <v>1172</v>
      </c>
      <c r="T47" s="455" t="s">
        <v>1172</v>
      </c>
      <c r="U47" s="455" t="s">
        <v>1172</v>
      </c>
      <c r="V47" s="455" t="s">
        <v>1172</v>
      </c>
      <c r="W47" s="455" t="s">
        <v>1172</v>
      </c>
      <c r="X47" s="455" t="s">
        <v>1172</v>
      </c>
      <c r="Y47" s="455" t="s">
        <v>1172</v>
      </c>
      <c r="Z47" s="455" t="s">
        <v>1172</v>
      </c>
      <c r="AA47" s="455" t="s">
        <v>1172</v>
      </c>
      <c r="AB47" s="455" t="s">
        <v>1172</v>
      </c>
      <c r="AC47" s="455" t="s">
        <v>1172</v>
      </c>
      <c r="AD47" s="455" t="s">
        <v>1172</v>
      </c>
    </row>
    <row r="48" spans="2:30">
      <c r="B48" s="730" t="s">
        <v>407</v>
      </c>
      <c r="C48" s="731" t="s">
        <v>408</v>
      </c>
      <c r="D48" s="455">
        <v>10</v>
      </c>
      <c r="E48" s="455">
        <v>10</v>
      </c>
      <c r="F48" s="455">
        <v>10</v>
      </c>
      <c r="G48" s="455">
        <v>10</v>
      </c>
      <c r="H48" s="455">
        <v>10</v>
      </c>
      <c r="I48" s="455">
        <v>10</v>
      </c>
      <c r="J48" s="455">
        <v>10</v>
      </c>
      <c r="K48" s="455">
        <v>10</v>
      </c>
      <c r="L48" s="455">
        <v>10</v>
      </c>
      <c r="M48" s="455">
        <v>10</v>
      </c>
      <c r="N48" s="455">
        <v>10</v>
      </c>
      <c r="O48" s="455">
        <v>10</v>
      </c>
      <c r="P48" s="455">
        <v>10</v>
      </c>
      <c r="Q48" s="455">
        <v>10</v>
      </c>
      <c r="R48" s="455">
        <v>10</v>
      </c>
      <c r="S48" s="455">
        <v>10</v>
      </c>
      <c r="T48" s="455">
        <v>10</v>
      </c>
      <c r="U48" s="455">
        <v>10</v>
      </c>
      <c r="V48" s="455">
        <v>10</v>
      </c>
      <c r="W48" s="455">
        <v>10</v>
      </c>
      <c r="X48" s="455">
        <v>10</v>
      </c>
      <c r="Y48" s="455">
        <v>10</v>
      </c>
      <c r="Z48" s="455">
        <v>10</v>
      </c>
      <c r="AA48" s="455">
        <v>10</v>
      </c>
      <c r="AB48" s="455">
        <v>10</v>
      </c>
      <c r="AC48" s="455">
        <v>10</v>
      </c>
      <c r="AD48" s="455">
        <v>10</v>
      </c>
    </row>
    <row r="49" spans="2:30" ht="20.25" customHeight="1">
      <c r="B49" s="730">
        <v>35</v>
      </c>
      <c r="C49" s="731" t="s">
        <v>1348</v>
      </c>
      <c r="D49" s="455" t="s">
        <v>1172</v>
      </c>
      <c r="E49" s="455" t="s">
        <v>1172</v>
      </c>
      <c r="F49" s="455" t="s">
        <v>1172</v>
      </c>
      <c r="G49" s="455" t="s">
        <v>1172</v>
      </c>
      <c r="H49" s="455" t="s">
        <v>1172</v>
      </c>
      <c r="I49" s="455" t="s">
        <v>1172</v>
      </c>
      <c r="J49" s="455" t="s">
        <v>1172</v>
      </c>
      <c r="K49" s="455" t="s">
        <v>1172</v>
      </c>
      <c r="L49" s="455" t="s">
        <v>1172</v>
      </c>
      <c r="M49" s="455" t="s">
        <v>1172</v>
      </c>
      <c r="N49" s="455" t="s">
        <v>1172</v>
      </c>
      <c r="O49" s="455" t="s">
        <v>1172</v>
      </c>
      <c r="P49" s="455" t="s">
        <v>1172</v>
      </c>
      <c r="Q49" s="455" t="s">
        <v>1172</v>
      </c>
      <c r="R49" s="455" t="s">
        <v>1172</v>
      </c>
      <c r="S49" s="455" t="s">
        <v>1172</v>
      </c>
      <c r="T49" s="455" t="s">
        <v>1172</v>
      </c>
      <c r="U49" s="455" t="s">
        <v>1172</v>
      </c>
      <c r="V49" s="455" t="s">
        <v>1172</v>
      </c>
      <c r="W49" s="455" t="s">
        <v>1172</v>
      </c>
      <c r="X49" s="455" t="s">
        <v>1172</v>
      </c>
      <c r="Y49" s="455" t="s">
        <v>1172</v>
      </c>
      <c r="Z49" s="455" t="s">
        <v>1172</v>
      </c>
      <c r="AA49" s="455" t="s">
        <v>1172</v>
      </c>
      <c r="AB49" s="455" t="s">
        <v>1172</v>
      </c>
      <c r="AC49" s="455" t="s">
        <v>1172</v>
      </c>
      <c r="AD49" s="455" t="s">
        <v>1172</v>
      </c>
    </row>
    <row r="50" spans="2:30">
      <c r="B50" s="730">
        <v>36</v>
      </c>
      <c r="C50" s="731" t="s">
        <v>409</v>
      </c>
      <c r="D50" s="455" t="s">
        <v>1204</v>
      </c>
      <c r="E50" s="455" t="s">
        <v>1204</v>
      </c>
      <c r="F50" s="455" t="s">
        <v>1204</v>
      </c>
      <c r="G50" s="455" t="s">
        <v>1204</v>
      </c>
      <c r="H50" s="455" t="s">
        <v>1204</v>
      </c>
      <c r="I50" s="455" t="s">
        <v>1204</v>
      </c>
      <c r="J50" s="455" t="s">
        <v>1204</v>
      </c>
      <c r="K50" s="455" t="s">
        <v>1204</v>
      </c>
      <c r="L50" s="455" t="s">
        <v>1204</v>
      </c>
      <c r="M50" s="455" t="s">
        <v>1204</v>
      </c>
      <c r="N50" s="455" t="s">
        <v>1204</v>
      </c>
      <c r="O50" s="455" t="s">
        <v>1204</v>
      </c>
      <c r="P50" s="455" t="s">
        <v>1204</v>
      </c>
      <c r="Q50" s="455" t="s">
        <v>1204</v>
      </c>
      <c r="R50" s="455" t="s">
        <v>1204</v>
      </c>
      <c r="S50" s="455" t="s">
        <v>1204</v>
      </c>
      <c r="T50" s="455" t="s">
        <v>1204</v>
      </c>
      <c r="U50" s="455" t="s">
        <v>1204</v>
      </c>
      <c r="V50" s="455" t="s">
        <v>1204</v>
      </c>
      <c r="W50" s="455" t="s">
        <v>1204</v>
      </c>
      <c r="X50" s="455" t="s">
        <v>1204</v>
      </c>
      <c r="Y50" s="455" t="s">
        <v>1204</v>
      </c>
      <c r="Z50" s="455" t="s">
        <v>1204</v>
      </c>
      <c r="AA50" s="455" t="s">
        <v>1204</v>
      </c>
      <c r="AB50" s="455" t="s">
        <v>1204</v>
      </c>
      <c r="AC50" s="455" t="s">
        <v>1204</v>
      </c>
      <c r="AD50" s="455" t="s">
        <v>1204</v>
      </c>
    </row>
    <row r="51" spans="2:30">
      <c r="B51" s="730">
        <v>37</v>
      </c>
      <c r="C51" s="731" t="s">
        <v>410</v>
      </c>
      <c r="D51" s="455" t="s">
        <v>1172</v>
      </c>
      <c r="E51" s="455" t="s">
        <v>1172</v>
      </c>
      <c r="F51" s="455" t="s">
        <v>1172</v>
      </c>
      <c r="G51" s="455" t="s">
        <v>1172</v>
      </c>
      <c r="H51" s="455" t="s">
        <v>1172</v>
      </c>
      <c r="I51" s="455" t="s">
        <v>1172</v>
      </c>
      <c r="J51" s="455" t="s">
        <v>1172</v>
      </c>
      <c r="K51" s="455" t="s">
        <v>1172</v>
      </c>
      <c r="L51" s="455" t="s">
        <v>1172</v>
      </c>
      <c r="M51" s="455" t="s">
        <v>1172</v>
      </c>
      <c r="N51" s="455" t="s">
        <v>1172</v>
      </c>
      <c r="O51" s="455" t="s">
        <v>1172</v>
      </c>
      <c r="P51" s="455" t="s">
        <v>1172</v>
      </c>
      <c r="Q51" s="455" t="s">
        <v>1172</v>
      </c>
      <c r="R51" s="455" t="s">
        <v>1172</v>
      </c>
      <c r="S51" s="455" t="s">
        <v>1172</v>
      </c>
      <c r="T51" s="455" t="s">
        <v>1172</v>
      </c>
      <c r="U51" s="455" t="s">
        <v>1172</v>
      </c>
      <c r="V51" s="455" t="s">
        <v>1172</v>
      </c>
      <c r="W51" s="455" t="s">
        <v>1172</v>
      </c>
      <c r="X51" s="455" t="s">
        <v>1172</v>
      </c>
      <c r="Y51" s="455" t="s">
        <v>1172</v>
      </c>
      <c r="Z51" s="455" t="s">
        <v>1172</v>
      </c>
      <c r="AA51" s="455" t="s">
        <v>1172</v>
      </c>
      <c r="AB51" s="455" t="s">
        <v>1172</v>
      </c>
      <c r="AC51" s="455" t="s">
        <v>1172</v>
      </c>
      <c r="AD51" s="455" t="s">
        <v>1172</v>
      </c>
    </row>
    <row r="52" spans="2:30" ht="15.75" thickBot="1">
      <c r="B52" s="745" t="s">
        <v>411</v>
      </c>
      <c r="C52" s="746" t="s">
        <v>412</v>
      </c>
      <c r="D52" s="459" t="s">
        <v>1309</v>
      </c>
      <c r="E52" s="459" t="s">
        <v>1309</v>
      </c>
      <c r="F52" s="459" t="s">
        <v>1309</v>
      </c>
      <c r="G52" s="459" t="s">
        <v>1309</v>
      </c>
      <c r="H52" s="459" t="s">
        <v>1309</v>
      </c>
      <c r="I52" s="459" t="s">
        <v>1309</v>
      </c>
      <c r="J52" s="459" t="s">
        <v>1309</v>
      </c>
      <c r="K52" s="459" t="s">
        <v>1309</v>
      </c>
      <c r="L52" s="459" t="s">
        <v>1309</v>
      </c>
      <c r="M52" s="459" t="s">
        <v>1309</v>
      </c>
      <c r="N52" s="459" t="s">
        <v>1309</v>
      </c>
      <c r="O52" s="459" t="s">
        <v>1309</v>
      </c>
      <c r="P52" s="459" t="s">
        <v>1309</v>
      </c>
      <c r="Q52" s="459" t="s">
        <v>1309</v>
      </c>
      <c r="R52" s="459" t="s">
        <v>1309</v>
      </c>
      <c r="S52" s="459" t="s">
        <v>1309</v>
      </c>
      <c r="T52" s="459" t="s">
        <v>1309</v>
      </c>
      <c r="U52" s="459" t="s">
        <v>1309</v>
      </c>
      <c r="V52" s="459" t="s">
        <v>1309</v>
      </c>
      <c r="W52" s="459" t="s">
        <v>1309</v>
      </c>
      <c r="X52" s="459" t="s">
        <v>1309</v>
      </c>
      <c r="Y52" s="459" t="s">
        <v>1309</v>
      </c>
      <c r="Z52" s="459" t="s">
        <v>1309</v>
      </c>
      <c r="AA52" s="459" t="s">
        <v>1309</v>
      </c>
      <c r="AB52" s="459" t="s">
        <v>1309</v>
      </c>
      <c r="AC52" s="459" t="s">
        <v>1309</v>
      </c>
      <c r="AD52" s="459" t="s">
        <v>1309</v>
      </c>
    </row>
    <row r="53" spans="2:30">
      <c r="B53" s="747"/>
    </row>
    <row r="54" spans="2:30">
      <c r="B54" s="747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A25">
      <pageMargins left="0.7" right="0.7" top="0.75" bottom="0.75" header="0.3" footer="0.3"/>
      <pageSetup paperSize="9" scale="57" orientation="landscape" r:id="rId1"/>
      <headerFooter>
        <oddHeader>&amp;CPL
Załącznik VII</oddHeader>
        <oddFooter>&amp;C&amp;P</oddFooter>
      </headerFooter>
    </customSheetView>
  </customSheetViews>
  <pageMargins left="0.7" right="0.7" top="0.75" bottom="0.75" header="0.3" footer="0.3"/>
  <pageSetup paperSize="9" scale="57" orientation="landscape" r:id="rId2"/>
  <headerFooter>
    <oddHeader>&amp;CPL
Załącznik VII</oddHeader>
    <oddFooter>&amp;C&amp;P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9D239"/>
    <pageSetUpPr fitToPage="1"/>
  </sheetPr>
  <dimension ref="C3:G22"/>
  <sheetViews>
    <sheetView showGridLines="0" zoomScale="120" zoomScaleNormal="120" workbookViewId="0">
      <selection activeCell="D26" sqref="D26"/>
    </sheetView>
  </sheetViews>
  <sheetFormatPr defaultColWidth="9.42578125" defaultRowHeight="15"/>
  <cols>
    <col min="1" max="1" width="2.5703125" style="21" customWidth="1"/>
    <col min="2" max="2" width="9.42578125" style="21" customWidth="1"/>
    <col min="3" max="3" width="5.5703125" style="21" customWidth="1"/>
    <col min="4" max="4" width="140" style="21" customWidth="1"/>
    <col min="5" max="5" width="17.5703125" style="21" customWidth="1"/>
    <col min="6" max="6" width="9.42578125" style="21" customWidth="1"/>
    <col min="7" max="16384" width="9.42578125" style="21"/>
  </cols>
  <sheetData>
    <row r="3" spans="3:7" ht="18.75">
      <c r="C3" s="60" t="s">
        <v>28</v>
      </c>
      <c r="D3" s="61"/>
      <c r="E3" s="61"/>
    </row>
    <row r="4" spans="3:7" ht="18.75">
      <c r="C4" s="992" t="s">
        <v>960</v>
      </c>
      <c r="D4" s="1013"/>
      <c r="E4" s="61"/>
    </row>
    <row r="5" spans="3:7" ht="15.75" thickBot="1"/>
    <row r="6" spans="3:7">
      <c r="C6" s="62"/>
      <c r="D6" s="62"/>
      <c r="E6" s="421" t="s">
        <v>102</v>
      </c>
    </row>
    <row r="7" spans="3:7" ht="25.5" thickBot="1">
      <c r="C7" s="410"/>
      <c r="D7" s="410"/>
      <c r="E7" s="477" t="s">
        <v>420</v>
      </c>
    </row>
    <row r="8" spans="3:7" ht="15.75" customHeight="1">
      <c r="C8" s="148">
        <v>1</v>
      </c>
      <c r="D8" s="471" t="s">
        <v>421</v>
      </c>
      <c r="E8" s="472">
        <f>'EU LI 1'!C59</f>
        <v>26849322</v>
      </c>
      <c r="F8" s="63"/>
      <c r="G8" s="50"/>
    </row>
    <row r="9" spans="3:7" ht="15.75" customHeight="1">
      <c r="C9" s="40">
        <v>2</v>
      </c>
      <c r="D9" s="473" t="s">
        <v>422</v>
      </c>
      <c r="E9" s="474">
        <f>'EU LI 1'!D59-'EU LI 1'!C59</f>
        <v>-64150</v>
      </c>
      <c r="F9" s="63"/>
      <c r="G9" s="50"/>
    </row>
    <row r="10" spans="3:7" ht="15.75" customHeight="1">
      <c r="C10" s="40">
        <v>3</v>
      </c>
      <c r="D10" s="473" t="s">
        <v>423</v>
      </c>
      <c r="E10" s="474">
        <v>0</v>
      </c>
    </row>
    <row r="11" spans="3:7" ht="15.75" customHeight="1">
      <c r="C11" s="40">
        <v>4</v>
      </c>
      <c r="D11" s="473" t="s">
        <v>424</v>
      </c>
      <c r="E11" s="474">
        <v>0</v>
      </c>
    </row>
    <row r="12" spans="3:7" ht="18.75" customHeight="1">
      <c r="C12" s="40">
        <v>5</v>
      </c>
      <c r="D12" s="44" t="s">
        <v>425</v>
      </c>
      <c r="E12" s="474">
        <v>0</v>
      </c>
    </row>
    <row r="13" spans="3:7" ht="15.75" customHeight="1">
      <c r="C13" s="40">
        <v>6</v>
      </c>
      <c r="D13" s="473" t="s">
        <v>426</v>
      </c>
      <c r="E13" s="474">
        <v>0</v>
      </c>
    </row>
    <row r="14" spans="3:7" ht="15.75" customHeight="1">
      <c r="C14" s="40">
        <v>7</v>
      </c>
      <c r="D14" s="473" t="s">
        <v>427</v>
      </c>
      <c r="E14" s="474">
        <v>0</v>
      </c>
    </row>
    <row r="15" spans="3:7" ht="15.75" customHeight="1">
      <c r="C15" s="40">
        <v>8</v>
      </c>
      <c r="D15" s="473" t="s">
        <v>428</v>
      </c>
      <c r="E15" s="474">
        <v>3942.6579999999999</v>
      </c>
    </row>
    <row r="16" spans="3:7" ht="15.75" customHeight="1">
      <c r="C16" s="40">
        <v>9</v>
      </c>
      <c r="D16" s="473" t="s">
        <v>429</v>
      </c>
      <c r="E16" s="474">
        <v>0</v>
      </c>
    </row>
    <row r="17" spans="3:5" ht="15.75" customHeight="1">
      <c r="C17" s="40">
        <v>10</v>
      </c>
      <c r="D17" s="473" t="s">
        <v>430</v>
      </c>
      <c r="E17" s="474">
        <v>384724.71600000001</v>
      </c>
    </row>
    <row r="18" spans="3:5" ht="15.75" customHeight="1">
      <c r="C18" s="40">
        <v>11</v>
      </c>
      <c r="D18" s="473" t="s">
        <v>431</v>
      </c>
      <c r="E18" s="474">
        <v>0</v>
      </c>
    </row>
    <row r="19" spans="3:5" ht="15.75" customHeight="1">
      <c r="C19" s="40" t="s">
        <v>171</v>
      </c>
      <c r="D19" s="473" t="s">
        <v>432</v>
      </c>
      <c r="E19" s="474">
        <v>0</v>
      </c>
    </row>
    <row r="20" spans="3:5" ht="15.75" customHeight="1">
      <c r="C20" s="40" t="s">
        <v>433</v>
      </c>
      <c r="D20" s="473" t="s">
        <v>434</v>
      </c>
      <c r="E20" s="474">
        <v>0</v>
      </c>
    </row>
    <row r="21" spans="3:5" ht="15.75" customHeight="1" thickBot="1">
      <c r="C21" s="64">
        <v>12</v>
      </c>
      <c r="D21" s="475" t="s">
        <v>435</v>
      </c>
      <c r="E21" s="476">
        <v>-395944.89600000001</v>
      </c>
    </row>
    <row r="22" spans="3:5" ht="15.75" customHeight="1" thickBot="1">
      <c r="C22" s="254">
        <v>13</v>
      </c>
      <c r="D22" s="255" t="s">
        <v>175</v>
      </c>
      <c r="E22" s="256">
        <v>26777894.594000001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C1">
      <selection activeCell="D26" sqref="D26"/>
      <pageMargins left="0.70866141732283472" right="0.70866141732283472" top="0.74803149606299213" bottom="0.74803149606299213" header="0.31496062992125978" footer="0.31496062992125978"/>
      <pageSetup paperSize="9" scale="89" orientation="landscape"/>
      <headerFooter>
        <oddHeader>&amp;CPL
Załącznik XI</oddHeader>
        <oddFooter>&amp;C1</oddFooter>
      </headerFooter>
    </customSheetView>
  </customSheetViews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9" orientation="landscape"/>
  <headerFooter>
    <oddHeader>&amp;CPL
Załącznik XI</oddHeader>
    <oddFooter>&amp;C1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9D239"/>
    <pageSetUpPr fitToPage="1"/>
  </sheetPr>
  <dimension ref="B1:N74"/>
  <sheetViews>
    <sheetView showGridLines="0" zoomScale="110" zoomScaleNormal="110" workbookViewId="0"/>
  </sheetViews>
  <sheetFormatPr defaultColWidth="9.42578125" defaultRowHeight="43.5" customHeight="1"/>
  <cols>
    <col min="1" max="1" width="2.42578125" style="21" customWidth="1"/>
    <col min="2" max="2" width="9.42578125" style="21" customWidth="1"/>
    <col min="3" max="3" width="8" style="65" customWidth="1"/>
    <col min="4" max="4" width="71.5703125" style="21" customWidth="1"/>
    <col min="5" max="6" width="19.42578125" style="21" customWidth="1"/>
    <col min="7" max="7" width="9.42578125" style="21" customWidth="1"/>
    <col min="8" max="16384" width="9.42578125" style="21"/>
  </cols>
  <sheetData>
    <row r="1" spans="2:6" ht="15.6" customHeight="1"/>
    <row r="2" spans="2:6" ht="15.6" customHeight="1"/>
    <row r="3" spans="2:6" ht="21" customHeight="1">
      <c r="B3" s="66"/>
      <c r="C3" s="60" t="s">
        <v>31</v>
      </c>
    </row>
    <row r="4" spans="2:6" ht="15.6" customHeight="1">
      <c r="C4" s="992" t="s">
        <v>960</v>
      </c>
      <c r="D4" s="1013"/>
    </row>
    <row r="5" spans="2:6" ht="16.350000000000001" customHeight="1">
      <c r="E5" s="1029" t="s">
        <v>436</v>
      </c>
      <c r="F5" s="1030"/>
    </row>
    <row r="6" spans="2:6" ht="17.100000000000001" customHeight="1">
      <c r="C6" s="26"/>
      <c r="D6" s="26"/>
      <c r="E6" s="464" t="s">
        <v>102</v>
      </c>
      <c r="F6" s="464" t="s">
        <v>103</v>
      </c>
    </row>
    <row r="7" spans="2:6" ht="18" customHeight="1" thickBot="1">
      <c r="C7" s="478"/>
      <c r="D7" s="478"/>
      <c r="E7" s="463" t="s">
        <v>1062</v>
      </c>
      <c r="F7" s="463" t="s">
        <v>1064</v>
      </c>
    </row>
    <row r="8" spans="2:6" ht="15.75" thickBot="1">
      <c r="C8" s="1025" t="s">
        <v>437</v>
      </c>
      <c r="D8" s="1026"/>
      <c r="E8" s="1026"/>
      <c r="F8" s="1026"/>
    </row>
    <row r="9" spans="2:6" ht="22.5">
      <c r="C9" s="148">
        <v>1</v>
      </c>
      <c r="D9" s="149" t="s">
        <v>438</v>
      </c>
      <c r="E9" s="59">
        <v>26837781.015999999</v>
      </c>
      <c r="F9" s="59">
        <v>25024085.544</v>
      </c>
    </row>
    <row r="10" spans="2:6" ht="22.5">
      <c r="C10" s="40">
        <v>2</v>
      </c>
      <c r="D10" s="41" t="s">
        <v>439</v>
      </c>
      <c r="E10" s="42">
        <v>0</v>
      </c>
      <c r="F10" s="42">
        <v>0</v>
      </c>
    </row>
    <row r="11" spans="2:6" ht="22.5">
      <c r="C11" s="40">
        <v>3</v>
      </c>
      <c r="D11" s="41" t="s">
        <v>440</v>
      </c>
      <c r="E11" s="42">
        <v>0</v>
      </c>
      <c r="F11" s="42">
        <v>0</v>
      </c>
    </row>
    <row r="12" spans="2:6" ht="22.5">
      <c r="C12" s="40">
        <v>4</v>
      </c>
      <c r="D12" s="41" t="s">
        <v>441</v>
      </c>
      <c r="E12" s="42">
        <v>0</v>
      </c>
      <c r="F12" s="42">
        <v>0</v>
      </c>
    </row>
    <row r="13" spans="2:6" ht="15">
      <c r="C13" s="40">
        <v>5</v>
      </c>
      <c r="D13" s="41" t="s">
        <v>442</v>
      </c>
      <c r="E13" s="42">
        <v>0</v>
      </c>
      <c r="F13" s="42">
        <v>0</v>
      </c>
    </row>
    <row r="14" spans="2:6" ht="15">
      <c r="C14" s="40">
        <v>6</v>
      </c>
      <c r="D14" s="41" t="s">
        <v>443</v>
      </c>
      <c r="E14" s="42">
        <v>-208105.601</v>
      </c>
      <c r="F14" s="42">
        <v>-145596.804</v>
      </c>
    </row>
    <row r="15" spans="2:6" ht="15.75" thickBot="1">
      <c r="C15" s="446">
        <v>7</v>
      </c>
      <c r="D15" s="479" t="s">
        <v>444</v>
      </c>
      <c r="E15" s="448">
        <v>26629675.414999999</v>
      </c>
      <c r="F15" s="448">
        <v>24878488.739999998</v>
      </c>
    </row>
    <row r="16" spans="2:6" ht="15.75" thickBot="1">
      <c r="C16" s="1025" t="s">
        <v>445</v>
      </c>
      <c r="D16" s="1026"/>
      <c r="E16" s="1026"/>
      <c r="F16" s="1026"/>
    </row>
    <row r="17" spans="3:6" ht="33.75">
      <c r="C17" s="148">
        <v>8</v>
      </c>
      <c r="D17" s="149" t="s">
        <v>446</v>
      </c>
      <c r="E17" s="59">
        <v>0</v>
      </c>
      <c r="F17" s="59">
        <v>0</v>
      </c>
    </row>
    <row r="18" spans="3:6" ht="22.5">
      <c r="C18" s="40" t="s">
        <v>114</v>
      </c>
      <c r="D18" s="41" t="s">
        <v>447</v>
      </c>
      <c r="E18" s="42">
        <v>893.702</v>
      </c>
      <c r="F18" s="42">
        <v>811.95100000000002</v>
      </c>
    </row>
    <row r="19" spans="3:6" ht="22.5">
      <c r="C19" s="40">
        <v>9</v>
      </c>
      <c r="D19" s="41" t="s">
        <v>448</v>
      </c>
      <c r="E19" s="42">
        <v>0</v>
      </c>
      <c r="F19" s="42">
        <v>0</v>
      </c>
    </row>
    <row r="20" spans="3:6" ht="22.5">
      <c r="C20" s="40" t="s">
        <v>165</v>
      </c>
      <c r="D20" s="41" t="s">
        <v>449</v>
      </c>
      <c r="E20" s="42">
        <v>3942.6579999999999</v>
      </c>
      <c r="F20" s="42">
        <v>4009.1080000000002</v>
      </c>
    </row>
    <row r="21" spans="3:6" ht="15">
      <c r="C21" s="40" t="s">
        <v>397</v>
      </c>
      <c r="D21" s="41" t="s">
        <v>450</v>
      </c>
      <c r="E21" s="42">
        <v>0</v>
      </c>
      <c r="F21" s="42">
        <v>0</v>
      </c>
    </row>
    <row r="22" spans="3:6" ht="22.5">
      <c r="C22" s="40">
        <v>10</v>
      </c>
      <c r="D22" s="41" t="s">
        <v>451</v>
      </c>
      <c r="E22" s="42">
        <v>0</v>
      </c>
      <c r="F22" s="42">
        <v>0</v>
      </c>
    </row>
    <row r="23" spans="3:6" ht="22.5">
      <c r="C23" s="40" t="s">
        <v>168</v>
      </c>
      <c r="D23" s="41" t="s">
        <v>452</v>
      </c>
      <c r="E23" s="42">
        <v>0</v>
      </c>
      <c r="F23" s="42">
        <v>0</v>
      </c>
    </row>
    <row r="24" spans="3:6" ht="22.5">
      <c r="C24" s="40" t="s">
        <v>453</v>
      </c>
      <c r="D24" s="41" t="s">
        <v>454</v>
      </c>
      <c r="E24" s="42">
        <v>0</v>
      </c>
      <c r="F24" s="42">
        <v>0</v>
      </c>
    </row>
    <row r="25" spans="3:6" ht="15">
      <c r="C25" s="40">
        <v>11</v>
      </c>
      <c r="D25" s="41" t="s">
        <v>455</v>
      </c>
      <c r="E25" s="42">
        <v>0</v>
      </c>
      <c r="F25" s="42">
        <v>0</v>
      </c>
    </row>
    <row r="26" spans="3:6" ht="22.5">
      <c r="C26" s="40">
        <v>12</v>
      </c>
      <c r="D26" s="41" t="s">
        <v>456</v>
      </c>
      <c r="E26" s="42">
        <v>0</v>
      </c>
      <c r="F26" s="42">
        <v>0</v>
      </c>
    </row>
    <row r="27" spans="3:6" ht="15.75" thickBot="1">
      <c r="C27" s="446">
        <v>13</v>
      </c>
      <c r="D27" s="479" t="s">
        <v>457</v>
      </c>
      <c r="E27" s="448">
        <v>4836.3599999999997</v>
      </c>
      <c r="F27" s="448">
        <v>4821.0590000000002</v>
      </c>
    </row>
    <row r="28" spans="3:6" ht="15.75" thickBot="1">
      <c r="C28" s="1025" t="s">
        <v>458</v>
      </c>
      <c r="D28" s="1026"/>
      <c r="E28" s="1026"/>
      <c r="F28" s="1026"/>
    </row>
    <row r="29" spans="3:6" ht="22.5">
      <c r="C29" s="148">
        <v>14</v>
      </c>
      <c r="D29" s="149" t="s">
        <v>459</v>
      </c>
      <c r="E29" s="59">
        <v>0</v>
      </c>
      <c r="F29" s="59">
        <v>0</v>
      </c>
    </row>
    <row r="30" spans="3:6" ht="22.5">
      <c r="C30" s="40">
        <v>15</v>
      </c>
      <c r="D30" s="41" t="s">
        <v>460</v>
      </c>
      <c r="E30" s="42">
        <v>0</v>
      </c>
      <c r="F30" s="42">
        <v>0</v>
      </c>
    </row>
    <row r="31" spans="3:6" ht="15">
      <c r="C31" s="40">
        <v>16</v>
      </c>
      <c r="D31" s="41" t="s">
        <v>461</v>
      </c>
      <c r="E31" s="42">
        <v>0</v>
      </c>
      <c r="F31" s="42">
        <v>0</v>
      </c>
    </row>
    <row r="32" spans="3:6" ht="22.5">
      <c r="C32" s="40" t="s">
        <v>190</v>
      </c>
      <c r="D32" s="41" t="s">
        <v>462</v>
      </c>
      <c r="E32" s="42">
        <v>0</v>
      </c>
      <c r="F32" s="42">
        <v>0</v>
      </c>
    </row>
    <row r="33" spans="3:6" ht="15">
      <c r="C33" s="40">
        <v>17</v>
      </c>
      <c r="D33" s="41" t="s">
        <v>463</v>
      </c>
      <c r="E33" s="42">
        <v>0</v>
      </c>
      <c r="F33" s="42">
        <v>0</v>
      </c>
    </row>
    <row r="34" spans="3:6" ht="22.5">
      <c r="C34" s="40" t="s">
        <v>464</v>
      </c>
      <c r="D34" s="41" t="s">
        <v>465</v>
      </c>
      <c r="E34" s="42">
        <v>0</v>
      </c>
      <c r="F34" s="42">
        <v>0</v>
      </c>
    </row>
    <row r="35" spans="3:6" ht="15.75" thickBot="1">
      <c r="C35" s="413">
        <v>18</v>
      </c>
      <c r="D35" s="414" t="s">
        <v>466</v>
      </c>
      <c r="E35" s="162">
        <v>0</v>
      </c>
      <c r="F35" s="162">
        <v>0</v>
      </c>
    </row>
    <row r="36" spans="3:6" ht="15.75" thickBot="1">
      <c r="C36" s="1025" t="s">
        <v>467</v>
      </c>
      <c r="D36" s="1026"/>
      <c r="E36" s="1026"/>
      <c r="F36" s="1026"/>
    </row>
    <row r="37" spans="3:6" ht="15">
      <c r="C37" s="148">
        <v>19</v>
      </c>
      <c r="D37" s="149" t="s">
        <v>468</v>
      </c>
      <c r="E37" s="59">
        <v>1417051.676</v>
      </c>
      <c r="F37" s="59">
        <v>1255009.834</v>
      </c>
    </row>
    <row r="38" spans="3:6" ht="15">
      <c r="C38" s="40">
        <v>20</v>
      </c>
      <c r="D38" s="41" t="s">
        <v>469</v>
      </c>
      <c r="E38" s="42">
        <v>-1032326.96</v>
      </c>
      <c r="F38" s="42">
        <v>-901826.91500000004</v>
      </c>
    </row>
    <row r="39" spans="3:6" ht="22.5">
      <c r="C39" s="40">
        <v>21</v>
      </c>
      <c r="D39" s="41" t="s">
        <v>470</v>
      </c>
      <c r="E39" s="42">
        <v>0</v>
      </c>
      <c r="F39" s="42">
        <v>0</v>
      </c>
    </row>
    <row r="40" spans="3:6" ht="15.75" thickBot="1">
      <c r="C40" s="413">
        <v>22</v>
      </c>
      <c r="D40" s="414" t="s">
        <v>471</v>
      </c>
      <c r="E40" s="162">
        <v>384724.71600000001</v>
      </c>
      <c r="F40" s="162">
        <v>353182.91899999999</v>
      </c>
    </row>
    <row r="41" spans="3:6" ht="15.75" thickBot="1">
      <c r="C41" s="1025" t="s">
        <v>472</v>
      </c>
      <c r="D41" s="1026"/>
      <c r="E41" s="1026"/>
      <c r="F41" s="1026"/>
    </row>
    <row r="42" spans="3:6" ht="15">
      <c r="C42" s="148" t="s">
        <v>129</v>
      </c>
      <c r="D42" s="149" t="s">
        <v>473</v>
      </c>
      <c r="E42" s="59">
        <v>-241341.897</v>
      </c>
      <c r="F42" s="59">
        <v>-338277.10600000003</v>
      </c>
    </row>
    <row r="43" spans="3:6" ht="15">
      <c r="C43" s="40" t="s">
        <v>474</v>
      </c>
      <c r="D43" s="41" t="s">
        <v>475</v>
      </c>
      <c r="E43" s="42">
        <v>0</v>
      </c>
      <c r="F43" s="42">
        <v>0</v>
      </c>
    </row>
    <row r="44" spans="3:6" ht="15">
      <c r="C44" s="40" t="s">
        <v>476</v>
      </c>
      <c r="D44" s="41" t="s">
        <v>477</v>
      </c>
      <c r="E44" s="42">
        <v>0</v>
      </c>
      <c r="F44" s="42">
        <v>0</v>
      </c>
    </row>
    <row r="45" spans="3:6" ht="15">
      <c r="C45" s="40" t="s">
        <v>478</v>
      </c>
      <c r="D45" s="41" t="s">
        <v>479</v>
      </c>
      <c r="E45" s="42">
        <v>0</v>
      </c>
      <c r="F45" s="42">
        <v>0</v>
      </c>
    </row>
    <row r="46" spans="3:6" ht="22.5">
      <c r="C46" s="40" t="s">
        <v>480</v>
      </c>
      <c r="D46" s="41" t="s">
        <v>481</v>
      </c>
      <c r="E46" s="42">
        <v>0</v>
      </c>
      <c r="F46" s="42">
        <v>0</v>
      </c>
    </row>
    <row r="47" spans="3:6" ht="15">
      <c r="C47" s="40" t="s">
        <v>482</v>
      </c>
      <c r="D47" s="41" t="s">
        <v>483</v>
      </c>
      <c r="E47" s="42">
        <v>0</v>
      </c>
      <c r="F47" s="42">
        <v>0</v>
      </c>
    </row>
    <row r="48" spans="3:6" ht="15">
      <c r="C48" s="40" t="s">
        <v>484</v>
      </c>
      <c r="D48" s="41" t="s">
        <v>485</v>
      </c>
      <c r="E48" s="42">
        <v>0</v>
      </c>
      <c r="F48" s="42">
        <v>0</v>
      </c>
    </row>
    <row r="49" spans="3:6" ht="22.5">
      <c r="C49" s="40" t="s">
        <v>486</v>
      </c>
      <c r="D49" s="41" t="s">
        <v>487</v>
      </c>
      <c r="E49" s="42">
        <v>0</v>
      </c>
      <c r="F49" s="42">
        <v>0</v>
      </c>
    </row>
    <row r="50" spans="3:6" ht="22.5">
      <c r="C50" s="40" t="s">
        <v>488</v>
      </c>
      <c r="D50" s="41" t="s">
        <v>489</v>
      </c>
      <c r="E50" s="42">
        <v>0</v>
      </c>
      <c r="F50" s="42">
        <v>0</v>
      </c>
    </row>
    <row r="51" spans="3:6" ht="15">
      <c r="C51" s="40" t="s">
        <v>490</v>
      </c>
      <c r="D51" s="41" t="s">
        <v>491</v>
      </c>
      <c r="E51" s="42">
        <v>0</v>
      </c>
      <c r="F51" s="42">
        <v>0</v>
      </c>
    </row>
    <row r="52" spans="3:6" ht="15.75" thickBot="1">
      <c r="C52" s="413" t="s">
        <v>492</v>
      </c>
      <c r="D52" s="414" t="s">
        <v>493</v>
      </c>
      <c r="E52" s="162">
        <v>-241341.897</v>
      </c>
      <c r="F52" s="162">
        <v>-338277.10600000003</v>
      </c>
    </row>
    <row r="53" spans="3:6" ht="15.75" thickBot="1">
      <c r="C53" s="1025" t="s">
        <v>494</v>
      </c>
      <c r="D53" s="1026"/>
      <c r="E53" s="1026"/>
      <c r="F53" s="1026"/>
    </row>
    <row r="54" spans="3:6" ht="15">
      <c r="C54" s="151">
        <v>23</v>
      </c>
      <c r="D54" s="152" t="s">
        <v>354</v>
      </c>
      <c r="E54" s="143">
        <v>725396.54299999995</v>
      </c>
      <c r="F54" s="143">
        <v>787260.62100000004</v>
      </c>
    </row>
    <row r="55" spans="3:6" ht="15.75" thickBot="1">
      <c r="C55" s="446">
        <v>24</v>
      </c>
      <c r="D55" s="479" t="s">
        <v>175</v>
      </c>
      <c r="E55" s="448">
        <v>26777894.594000001</v>
      </c>
      <c r="F55" s="448">
        <v>24898215.612</v>
      </c>
    </row>
    <row r="56" spans="3:6" ht="15.75" thickBot="1">
      <c r="C56" s="1025" t="s">
        <v>174</v>
      </c>
      <c r="D56" s="1026"/>
      <c r="E56" s="1026"/>
      <c r="F56" s="1026"/>
    </row>
    <row r="57" spans="3:6" ht="15">
      <c r="C57" s="148">
        <v>25</v>
      </c>
      <c r="D57" s="149" t="s">
        <v>176</v>
      </c>
      <c r="E57" s="347">
        <v>2.7099999999999999E-2</v>
      </c>
      <c r="F57" s="347">
        <v>3.1600000000000003E-2</v>
      </c>
    </row>
    <row r="58" spans="3:6" ht="22.5">
      <c r="C58" s="40" t="s">
        <v>495</v>
      </c>
      <c r="D58" s="41" t="s">
        <v>496</v>
      </c>
      <c r="E58" s="346">
        <v>2.7099999999999999E-2</v>
      </c>
      <c r="F58" s="346">
        <v>3.1600000000000003E-2</v>
      </c>
    </row>
    <row r="59" spans="3:6" ht="22.5">
      <c r="C59" s="40" t="s">
        <v>497</v>
      </c>
      <c r="D59" s="41" t="s">
        <v>498</v>
      </c>
      <c r="E59" s="346">
        <v>2.7099999999999999E-2</v>
      </c>
      <c r="F59" s="346">
        <v>3.1600000000000003E-2</v>
      </c>
    </row>
    <row r="60" spans="3:6" ht="15">
      <c r="C60" s="40">
        <v>26</v>
      </c>
      <c r="D60" s="41" t="s">
        <v>499</v>
      </c>
      <c r="E60" s="346">
        <v>0</v>
      </c>
      <c r="F60" s="346">
        <v>0</v>
      </c>
    </row>
    <row r="61" spans="3:6" ht="23.1" customHeight="1">
      <c r="C61" s="40" t="s">
        <v>500</v>
      </c>
      <c r="D61" s="41" t="s">
        <v>179</v>
      </c>
      <c r="E61" s="346">
        <v>0</v>
      </c>
      <c r="F61" s="346">
        <v>0</v>
      </c>
    </row>
    <row r="62" spans="3:6" ht="15">
      <c r="C62" s="40" t="s">
        <v>501</v>
      </c>
      <c r="D62" s="41" t="s">
        <v>502</v>
      </c>
      <c r="E62" s="346">
        <v>0</v>
      </c>
      <c r="F62" s="346">
        <v>0</v>
      </c>
    </row>
    <row r="63" spans="3:6" ht="15">
      <c r="C63" s="40">
        <v>27</v>
      </c>
      <c r="D63" s="41" t="s">
        <v>185</v>
      </c>
      <c r="E63" s="346">
        <v>0</v>
      </c>
      <c r="F63" s="346">
        <v>0</v>
      </c>
    </row>
    <row r="64" spans="3:6" ht="15.75" thickBot="1">
      <c r="C64" s="413" t="s">
        <v>503</v>
      </c>
      <c r="D64" s="414" t="s">
        <v>187</v>
      </c>
      <c r="E64" s="367">
        <v>0</v>
      </c>
      <c r="F64" s="367">
        <v>0</v>
      </c>
    </row>
    <row r="65" spans="3:14" ht="15.75" thickBot="1">
      <c r="C65" s="1025" t="s">
        <v>504</v>
      </c>
      <c r="D65" s="1026"/>
      <c r="E65" s="1027"/>
      <c r="F65" s="1028"/>
    </row>
    <row r="66" spans="3:14" ht="15.75" thickBot="1">
      <c r="C66" s="468" t="s">
        <v>505</v>
      </c>
      <c r="D66" s="345" t="s">
        <v>506</v>
      </c>
      <c r="E66" s="469" t="s">
        <v>959</v>
      </c>
      <c r="F66" s="468" t="s">
        <v>959</v>
      </c>
      <c r="N66" s="57"/>
    </row>
    <row r="67" spans="3:14" ht="15.75" thickBot="1">
      <c r="C67" s="1025" t="s">
        <v>507</v>
      </c>
      <c r="D67" s="1026"/>
      <c r="E67" s="1027"/>
      <c r="F67" s="1028"/>
    </row>
    <row r="68" spans="3:14" ht="22.5">
      <c r="C68" s="148">
        <v>28</v>
      </c>
      <c r="D68" s="149" t="s">
        <v>508</v>
      </c>
      <c r="E68" s="59">
        <v>0</v>
      </c>
      <c r="F68" s="59">
        <v>0</v>
      </c>
      <c r="N68" s="63"/>
    </row>
    <row r="69" spans="3:14" ht="22.5">
      <c r="C69" s="40">
        <v>29</v>
      </c>
      <c r="D69" s="41" t="s">
        <v>509</v>
      </c>
      <c r="E69" s="42">
        <v>0</v>
      </c>
      <c r="F69" s="42">
        <v>0</v>
      </c>
      <c r="N69" s="63"/>
    </row>
    <row r="70" spans="3:14" ht="43.35" customHeight="1">
      <c r="C70" s="40">
        <v>30</v>
      </c>
      <c r="D70" s="41" t="s">
        <v>510</v>
      </c>
      <c r="E70" s="42">
        <v>26777894.594000001</v>
      </c>
      <c r="F70" s="42">
        <v>24898215.612</v>
      </c>
      <c r="N70" s="57"/>
    </row>
    <row r="71" spans="3:14" ht="45">
      <c r="C71" s="40" t="s">
        <v>511</v>
      </c>
      <c r="D71" s="41" t="s">
        <v>512</v>
      </c>
      <c r="E71" s="42">
        <v>26777894.594000001</v>
      </c>
      <c r="F71" s="42">
        <v>24898215.612</v>
      </c>
      <c r="N71" s="57"/>
    </row>
    <row r="72" spans="3:14" ht="45">
      <c r="C72" s="40">
        <v>31</v>
      </c>
      <c r="D72" s="41" t="s">
        <v>513</v>
      </c>
      <c r="E72" s="346">
        <v>2.7099999999999999E-2</v>
      </c>
      <c r="F72" s="346">
        <v>3.1600000000000003E-2</v>
      </c>
      <c r="N72" s="63"/>
    </row>
    <row r="73" spans="3:14" ht="44.1" customHeight="1" thickBot="1">
      <c r="C73" s="417" t="s">
        <v>514</v>
      </c>
      <c r="D73" s="415" t="s">
        <v>515</v>
      </c>
      <c r="E73" s="416">
        <v>2.7099999999999999E-2</v>
      </c>
      <c r="F73" s="416">
        <v>3.1600000000000003E-2</v>
      </c>
      <c r="N73" s="63"/>
    </row>
    <row r="74" spans="3:14" ht="15">
      <c r="C74" s="67" t="s">
        <v>983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A25">
      <selection activeCell="F75" sqref="F75"/>
      <pageMargins left="0.70866141732283472" right="0.70866141732283472" top="0.74803149606299213" bottom="0.74803149606299213" header="0.31496062992125978" footer="0.31496062992125978"/>
      <pageSetup paperSize="9" fitToHeight="0" orientation="landscape" verticalDpi="1200" r:id="rId1"/>
      <headerFooter>
        <oddHeader>&amp;CPL 
Załącznik XI</oddHeader>
        <oddFooter>&amp;C1</oddFooter>
      </headerFooter>
    </customSheetView>
  </customSheetViews>
  <mergeCells count="13">
    <mergeCell ref="C4:D4"/>
    <mergeCell ref="C67:D67"/>
    <mergeCell ref="E67:F67"/>
    <mergeCell ref="C36:F36"/>
    <mergeCell ref="E5:F5"/>
    <mergeCell ref="C8:F8"/>
    <mergeCell ref="C16:F16"/>
    <mergeCell ref="C28:F28"/>
    <mergeCell ref="C41:F41"/>
    <mergeCell ref="C53:F53"/>
    <mergeCell ref="C56:F56"/>
    <mergeCell ref="C65:D65"/>
    <mergeCell ref="E65:F65"/>
  </mergeCells>
  <pageMargins left="0.70866141732283472" right="0.70866141732283472" top="0.74803149606299213" bottom="0.74803149606299213" header="0.31496062992125978" footer="0.31496062992125978"/>
  <pageSetup paperSize="9" fitToHeight="0" orientation="landscape" verticalDpi="1200" r:id="rId2"/>
  <headerFooter>
    <oddHeader>&amp;CPL 
Załącznik XI</oddHeader>
    <oddFooter>&amp;C1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9D239"/>
  </sheetPr>
  <dimension ref="C3:E18"/>
  <sheetViews>
    <sheetView showGridLines="0" zoomScale="110" zoomScaleNormal="110" workbookViewId="0"/>
  </sheetViews>
  <sheetFormatPr defaultColWidth="9.42578125" defaultRowHeight="15"/>
  <cols>
    <col min="1" max="1" width="2.140625" style="21" customWidth="1"/>
    <col min="2" max="2" width="9.42578125" style="21" customWidth="1"/>
    <col min="3" max="3" width="6.5703125" style="21" customWidth="1"/>
    <col min="4" max="4" width="98.5703125" style="21" customWidth="1"/>
    <col min="5" max="5" width="23" style="21" customWidth="1"/>
    <col min="6" max="6" width="9.42578125" style="21" customWidth="1"/>
    <col min="7" max="16384" width="9.42578125" style="21"/>
  </cols>
  <sheetData>
    <row r="3" spans="3:5" ht="18.75">
      <c r="C3" s="68" t="s">
        <v>33</v>
      </c>
      <c r="D3" s="68"/>
      <c r="E3" s="68"/>
    </row>
    <row r="4" spans="3:5" ht="19.5" thickBot="1">
      <c r="C4" s="992" t="s">
        <v>960</v>
      </c>
      <c r="D4" s="1013"/>
      <c r="E4" s="68"/>
    </row>
    <row r="5" spans="3:5">
      <c r="E5" s="421" t="s">
        <v>102</v>
      </c>
    </row>
    <row r="6" spans="3:5" ht="24.75" thickBot="1">
      <c r="C6" s="480"/>
      <c r="D6" s="480"/>
      <c r="E6" s="420" t="s">
        <v>436</v>
      </c>
    </row>
    <row r="7" spans="3:5" ht="26.25" customHeight="1">
      <c r="C7" s="151" t="s">
        <v>517</v>
      </c>
      <c r="D7" s="153" t="s">
        <v>518</v>
      </c>
      <c r="E7" s="143">
        <v>26594504.576000001</v>
      </c>
    </row>
    <row r="8" spans="3:5">
      <c r="C8" s="40" t="s">
        <v>519</v>
      </c>
      <c r="D8" s="44" t="s">
        <v>520</v>
      </c>
      <c r="E8" s="42">
        <v>0</v>
      </c>
    </row>
    <row r="9" spans="3:5">
      <c r="C9" s="40" t="s">
        <v>521</v>
      </c>
      <c r="D9" s="44" t="s">
        <v>522</v>
      </c>
      <c r="E9" s="42">
        <v>26594504.576000001</v>
      </c>
    </row>
    <row r="10" spans="3:5">
      <c r="C10" s="40" t="s">
        <v>523</v>
      </c>
      <c r="D10" s="44" t="s">
        <v>524</v>
      </c>
      <c r="E10" s="42">
        <v>0</v>
      </c>
    </row>
    <row r="11" spans="3:5">
      <c r="C11" s="40" t="s">
        <v>525</v>
      </c>
      <c r="D11" s="44" t="s">
        <v>526</v>
      </c>
      <c r="E11" s="42">
        <v>13928502.957</v>
      </c>
    </row>
    <row r="12" spans="3:5" ht="23.25" customHeight="1">
      <c r="C12" s="40" t="s">
        <v>527</v>
      </c>
      <c r="D12" s="44" t="s">
        <v>528</v>
      </c>
      <c r="E12" s="42">
        <v>3458415.7250000001</v>
      </c>
    </row>
    <row r="13" spans="3:5" ht="14.25" customHeight="1">
      <c r="C13" s="40" t="s">
        <v>529</v>
      </c>
      <c r="D13" s="44" t="s">
        <v>530</v>
      </c>
      <c r="E13" s="42">
        <v>3703882.7379999999</v>
      </c>
    </row>
    <row r="14" spans="3:5" ht="14.25" customHeight="1">
      <c r="C14" s="40" t="s">
        <v>531</v>
      </c>
      <c r="D14" s="44" t="s">
        <v>532</v>
      </c>
      <c r="E14" s="42">
        <v>2545486.9679999999</v>
      </c>
    </row>
    <row r="15" spans="3:5" ht="14.25" customHeight="1">
      <c r="C15" s="40" t="s">
        <v>533</v>
      </c>
      <c r="D15" s="44" t="s">
        <v>534</v>
      </c>
      <c r="E15" s="42">
        <v>838854.33499999996</v>
      </c>
    </row>
    <row r="16" spans="3:5" ht="14.25" customHeight="1">
      <c r="C16" s="40" t="s">
        <v>535</v>
      </c>
      <c r="D16" s="44" t="s">
        <v>536</v>
      </c>
      <c r="E16" s="42">
        <v>524091.78</v>
      </c>
    </row>
    <row r="17" spans="3:5" ht="14.25" customHeight="1">
      <c r="C17" s="40" t="s">
        <v>537</v>
      </c>
      <c r="D17" s="44" t="s">
        <v>538</v>
      </c>
      <c r="E17" s="42">
        <v>658573.99899999995</v>
      </c>
    </row>
    <row r="18" spans="3:5" ht="14.25" customHeight="1" thickBot="1">
      <c r="C18" s="417" t="s">
        <v>539</v>
      </c>
      <c r="D18" s="450" t="s">
        <v>540</v>
      </c>
      <c r="E18" s="451">
        <v>936696.07400000002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selection activeCell="D32" sqref="D32"/>
      <pageMargins left="0.70866141732283472" right="0.70866141732283472" top="0.74803149606299213" bottom="0.74803149606299213" header="0.31496062992125978" footer="0.31496062992125978"/>
      <pageSetup paperSize="9" orientation="landscape" verticalDpi="1200" r:id="rId1"/>
      <headerFooter>
        <oddHeader>&amp;CPL 
Załącznik XI</oddHeader>
        <oddFooter>&amp;C1</oddFooter>
      </headerFooter>
    </customSheetView>
  </customSheetViews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 verticalDpi="1200" r:id="rId2"/>
  <headerFooter>
    <oddHeader>&amp;CPL 
Załącznik XI</oddHeader>
    <oddFooter>&amp;C1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9D239"/>
  </sheetPr>
  <dimension ref="B3:L44"/>
  <sheetViews>
    <sheetView showGridLines="0" zoomScaleNormal="100" workbookViewId="0">
      <selection activeCell="I43" sqref="I43"/>
    </sheetView>
  </sheetViews>
  <sheetFormatPr defaultColWidth="9.42578125" defaultRowHeight="15"/>
  <cols>
    <col min="1" max="1" width="3.140625" style="772" customWidth="1"/>
    <col min="2" max="2" width="6.42578125" style="772" customWidth="1"/>
    <col min="3" max="3" width="7.85546875" style="773" customWidth="1"/>
    <col min="4" max="4" width="60.140625" style="772" customWidth="1"/>
    <col min="5" max="12" width="13.42578125" style="772" customWidth="1"/>
    <col min="13" max="13" width="9.42578125" style="772" customWidth="1"/>
    <col min="14" max="16384" width="9.42578125" style="772"/>
  </cols>
  <sheetData>
    <row r="3" spans="2:12" ht="21.2" customHeight="1">
      <c r="C3" s="69" t="s">
        <v>38</v>
      </c>
    </row>
    <row r="4" spans="2:12" ht="17.45" customHeight="1">
      <c r="B4" s="70"/>
      <c r="C4" s="1033" t="s">
        <v>960</v>
      </c>
      <c r="D4" s="1034"/>
    </row>
    <row r="5" spans="2:12" ht="17.45" customHeight="1">
      <c r="B5" s="70"/>
    </row>
    <row r="6" spans="2:12" ht="17.45" customHeight="1" thickBot="1">
      <c r="B6" s="70"/>
      <c r="D6" s="71"/>
    </row>
    <row r="7" spans="2:12" ht="16.5" customHeight="1">
      <c r="C7" s="1035" t="s">
        <v>985</v>
      </c>
      <c r="D7" s="1036"/>
      <c r="E7" s="421" t="s">
        <v>102</v>
      </c>
      <c r="F7" s="421" t="s">
        <v>103</v>
      </c>
      <c r="G7" s="421" t="s">
        <v>104</v>
      </c>
      <c r="H7" s="421" t="s">
        <v>140</v>
      </c>
      <c r="I7" s="421" t="s">
        <v>141</v>
      </c>
      <c r="J7" s="421" t="s">
        <v>207</v>
      </c>
      <c r="K7" s="421" t="s">
        <v>208</v>
      </c>
      <c r="L7" s="421" t="s">
        <v>223</v>
      </c>
    </row>
    <row r="8" spans="2:12" ht="17.45" customHeight="1">
      <c r="C8" s="283"/>
      <c r="D8" s="716"/>
      <c r="E8" s="1037" t="s">
        <v>541</v>
      </c>
      <c r="F8" s="1038"/>
      <c r="G8" s="1038"/>
      <c r="H8" s="1038"/>
      <c r="I8" s="1039" t="s">
        <v>542</v>
      </c>
      <c r="J8" s="1038"/>
      <c r="K8" s="1038"/>
      <c r="L8" s="1038"/>
    </row>
    <row r="9" spans="2:12" ht="17.45" customHeight="1" thickBot="1">
      <c r="C9" s="260" t="s">
        <v>543</v>
      </c>
      <c r="D9" s="261" t="s">
        <v>984</v>
      </c>
      <c r="E9" s="481" t="s">
        <v>1062</v>
      </c>
      <c r="F9" s="481" t="s">
        <v>1063</v>
      </c>
      <c r="G9" s="481" t="s">
        <v>1064</v>
      </c>
      <c r="H9" s="481" t="s">
        <v>1065</v>
      </c>
      <c r="I9" s="481" t="s">
        <v>1062</v>
      </c>
      <c r="J9" s="481" t="s">
        <v>1063</v>
      </c>
      <c r="K9" s="481" t="s">
        <v>1064</v>
      </c>
      <c r="L9" s="481" t="s">
        <v>1065</v>
      </c>
    </row>
    <row r="10" spans="2:12" ht="15.75" thickBot="1">
      <c r="C10" s="580" t="s">
        <v>544</v>
      </c>
      <c r="D10" s="581" t="s">
        <v>545</v>
      </c>
      <c r="E10" s="582">
        <v>12</v>
      </c>
      <c r="F10" s="582">
        <v>12</v>
      </c>
      <c r="G10" s="582">
        <v>12</v>
      </c>
      <c r="H10" s="582">
        <v>12</v>
      </c>
      <c r="I10" s="582">
        <v>12</v>
      </c>
      <c r="J10" s="582">
        <v>12</v>
      </c>
      <c r="K10" s="582">
        <v>12</v>
      </c>
      <c r="L10" s="582">
        <v>12</v>
      </c>
    </row>
    <row r="11" spans="2:12" ht="15.75" thickBot="1">
      <c r="C11" s="1031" t="s">
        <v>546</v>
      </c>
      <c r="D11" s="1032"/>
      <c r="E11" s="1032"/>
      <c r="F11" s="1032"/>
      <c r="G11" s="1032"/>
      <c r="H11" s="1032"/>
      <c r="I11" s="1032"/>
      <c r="J11" s="1032"/>
      <c r="K11" s="1032"/>
      <c r="L11" s="1032"/>
    </row>
    <row r="12" spans="2:12" ht="15.75" thickBot="1">
      <c r="C12" s="582">
        <v>1</v>
      </c>
      <c r="D12" s="586" t="s">
        <v>547</v>
      </c>
      <c r="E12" s="587"/>
      <c r="F12" s="587"/>
      <c r="G12" s="587"/>
      <c r="H12" s="587"/>
      <c r="I12" s="588">
        <v>5588802.1370000001</v>
      </c>
      <c r="J12" s="588">
        <v>5579371.6529999999</v>
      </c>
      <c r="K12" s="588">
        <v>6021288.6940000001</v>
      </c>
      <c r="L12" s="588">
        <v>6610837.4199999999</v>
      </c>
    </row>
    <row r="13" spans="2:12" ht="15.75" thickBot="1">
      <c r="C13" s="1031" t="s">
        <v>548</v>
      </c>
      <c r="D13" s="1032"/>
      <c r="E13" s="1032"/>
      <c r="F13" s="1032"/>
      <c r="G13" s="1032"/>
      <c r="H13" s="1032"/>
      <c r="I13" s="1032"/>
      <c r="J13" s="1032"/>
      <c r="K13" s="1032"/>
      <c r="L13" s="1032"/>
    </row>
    <row r="14" spans="2:12" ht="13.7" customHeight="1">
      <c r="C14" s="583">
        <v>2</v>
      </c>
      <c r="D14" s="585" t="s">
        <v>549</v>
      </c>
      <c r="E14" s="584">
        <v>1599476.6580000001</v>
      </c>
      <c r="F14" s="584">
        <v>1679038.129</v>
      </c>
      <c r="G14" s="584">
        <v>1746140.8119999999</v>
      </c>
      <c r="H14" s="584">
        <v>1828003.9950000001</v>
      </c>
      <c r="I14" s="584">
        <v>141183.96799999999</v>
      </c>
      <c r="J14" s="584">
        <v>148840.76699999999</v>
      </c>
      <c r="K14" s="584">
        <v>155784.58900000001</v>
      </c>
      <c r="L14" s="584">
        <v>164210.36900000001</v>
      </c>
    </row>
    <row r="15" spans="2:12" ht="13.7" customHeight="1">
      <c r="C15" s="76">
        <v>3</v>
      </c>
      <c r="D15" s="74" t="s">
        <v>550</v>
      </c>
      <c r="E15" s="351">
        <v>682137.39500000002</v>
      </c>
      <c r="F15" s="351">
        <v>714664.86499999999</v>
      </c>
      <c r="G15" s="351">
        <v>743658.31700000004</v>
      </c>
      <c r="H15" s="351">
        <v>777584.14599999995</v>
      </c>
      <c r="I15" s="351">
        <v>34106.870000000003</v>
      </c>
      <c r="J15" s="351">
        <v>35733.243000000002</v>
      </c>
      <c r="K15" s="351">
        <v>37182.915999999997</v>
      </c>
      <c r="L15" s="351">
        <v>38879.207000000002</v>
      </c>
    </row>
    <row r="16" spans="2:12" ht="13.7" customHeight="1">
      <c r="C16" s="76">
        <v>4</v>
      </c>
      <c r="D16" s="74" t="s">
        <v>551</v>
      </c>
      <c r="E16" s="351">
        <v>910435.08</v>
      </c>
      <c r="F16" s="351">
        <v>956874.13600000006</v>
      </c>
      <c r="G16" s="351">
        <v>994264.92700000003</v>
      </c>
      <c r="H16" s="351">
        <v>1041851.681</v>
      </c>
      <c r="I16" s="351">
        <v>106824.341</v>
      </c>
      <c r="J16" s="351">
        <v>113107.524</v>
      </c>
      <c r="K16" s="351">
        <v>118601.673</v>
      </c>
      <c r="L16" s="351">
        <v>125331.162</v>
      </c>
    </row>
    <row r="17" spans="3:12" ht="13.7" customHeight="1">
      <c r="C17" s="72">
        <v>5</v>
      </c>
      <c r="D17" s="73" t="s">
        <v>552</v>
      </c>
      <c r="E17" s="350">
        <v>18606632.936000001</v>
      </c>
      <c r="F17" s="350">
        <v>18818476.605</v>
      </c>
      <c r="G17" s="350">
        <v>19404917.017999999</v>
      </c>
      <c r="H17" s="350">
        <v>19915479.822000001</v>
      </c>
      <c r="I17" s="350">
        <v>5602410.6210000003</v>
      </c>
      <c r="J17" s="350">
        <v>5681912.5750000002</v>
      </c>
      <c r="K17" s="350">
        <v>5910898.0049999999</v>
      </c>
      <c r="L17" s="350">
        <v>6140654.4800000004</v>
      </c>
    </row>
    <row r="18" spans="3:12" ht="13.7" customHeight="1">
      <c r="C18" s="76">
        <v>6</v>
      </c>
      <c r="D18" s="74" t="s">
        <v>553</v>
      </c>
      <c r="E18" s="351">
        <v>17471099.587000001</v>
      </c>
      <c r="F18" s="351">
        <v>17619192.921999998</v>
      </c>
      <c r="G18" s="351">
        <v>18196866.594999999</v>
      </c>
      <c r="H18" s="351">
        <v>18763659.989999998</v>
      </c>
      <c r="I18" s="351">
        <v>4955149.5120000001</v>
      </c>
      <c r="J18" s="351">
        <v>4999756.7980000004</v>
      </c>
      <c r="K18" s="351">
        <v>5229245.8789999997</v>
      </c>
      <c r="L18" s="351">
        <v>5482463.8720000004</v>
      </c>
    </row>
    <row r="19" spans="3:12" ht="13.7" customHeight="1">
      <c r="C19" s="76">
        <v>7</v>
      </c>
      <c r="D19" s="74" t="s">
        <v>554</v>
      </c>
      <c r="E19" s="351">
        <v>1134918.0589999999</v>
      </c>
      <c r="F19" s="351">
        <v>1198671.6029999999</v>
      </c>
      <c r="G19" s="351">
        <v>1207712.2760000001</v>
      </c>
      <c r="H19" s="351">
        <v>1151482.2069999999</v>
      </c>
      <c r="I19" s="351">
        <v>646645.81900000002</v>
      </c>
      <c r="J19" s="351">
        <v>681543.69700000004</v>
      </c>
      <c r="K19" s="351">
        <v>681313.98</v>
      </c>
      <c r="L19" s="351">
        <v>657852.98300000001</v>
      </c>
    </row>
    <row r="20" spans="3:12" ht="13.7" customHeight="1">
      <c r="C20" s="76">
        <v>8</v>
      </c>
      <c r="D20" s="74" t="s">
        <v>555</v>
      </c>
      <c r="E20" s="351">
        <v>615.29</v>
      </c>
      <c r="F20" s="351">
        <v>612.08000000000004</v>
      </c>
      <c r="G20" s="351">
        <v>338.14600000000002</v>
      </c>
      <c r="H20" s="351">
        <v>337.625</v>
      </c>
      <c r="I20" s="351">
        <v>615.29</v>
      </c>
      <c r="J20" s="351">
        <v>612.08000000000004</v>
      </c>
      <c r="K20" s="351">
        <v>338.14600000000002</v>
      </c>
      <c r="L20" s="351">
        <v>337.625</v>
      </c>
    </row>
    <row r="21" spans="3:12" ht="13.7" customHeight="1">
      <c r="C21" s="72">
        <v>9</v>
      </c>
      <c r="D21" s="73" t="s">
        <v>556</v>
      </c>
      <c r="E21" s="352"/>
      <c r="F21" s="352"/>
      <c r="G21" s="352"/>
      <c r="H21" s="352"/>
      <c r="I21" s="353">
        <v>0</v>
      </c>
      <c r="J21" s="353">
        <v>0</v>
      </c>
      <c r="K21" s="353">
        <v>0</v>
      </c>
      <c r="L21" s="353">
        <v>0</v>
      </c>
    </row>
    <row r="22" spans="3:12" ht="13.7" customHeight="1">
      <c r="C22" s="72">
        <v>10</v>
      </c>
      <c r="D22" s="73" t="s">
        <v>557</v>
      </c>
      <c r="E22" s="350">
        <v>1259385.6680000001</v>
      </c>
      <c r="F22" s="350">
        <v>1248824.936</v>
      </c>
      <c r="G22" s="350">
        <v>1177849.7620000001</v>
      </c>
      <c r="H22" s="350">
        <v>1132511.04</v>
      </c>
      <c r="I22" s="350">
        <v>635504.29500000004</v>
      </c>
      <c r="J22" s="350">
        <v>615237.21400000004</v>
      </c>
      <c r="K22" s="350">
        <v>585997.98</v>
      </c>
      <c r="L22" s="350">
        <v>561961.86399999994</v>
      </c>
    </row>
    <row r="23" spans="3:12" ht="13.7" customHeight="1">
      <c r="C23" s="76">
        <v>11</v>
      </c>
      <c r="D23" s="74" t="s">
        <v>558</v>
      </c>
      <c r="E23" s="351">
        <v>48083.040999999997</v>
      </c>
      <c r="F23" s="351">
        <v>47984.531000000003</v>
      </c>
      <c r="G23" s="351">
        <v>42929.760000000002</v>
      </c>
      <c r="H23" s="351">
        <v>41551.572999999997</v>
      </c>
      <c r="I23" s="351">
        <v>48083.040999999997</v>
      </c>
      <c r="J23" s="351">
        <v>47984.531000000003</v>
      </c>
      <c r="K23" s="351">
        <v>42929.760000000002</v>
      </c>
      <c r="L23" s="351">
        <v>41551.572999999997</v>
      </c>
    </row>
    <row r="24" spans="3:12" ht="13.7" customHeight="1">
      <c r="C24" s="76">
        <v>12</v>
      </c>
      <c r="D24" s="74" t="s">
        <v>559</v>
      </c>
      <c r="E24" s="351">
        <v>0</v>
      </c>
      <c r="F24" s="351">
        <v>0</v>
      </c>
      <c r="G24" s="351">
        <v>0</v>
      </c>
      <c r="H24" s="351">
        <v>0</v>
      </c>
      <c r="I24" s="351">
        <v>0</v>
      </c>
      <c r="J24" s="351">
        <v>0</v>
      </c>
      <c r="K24" s="351">
        <v>0</v>
      </c>
      <c r="L24" s="351">
        <v>0</v>
      </c>
    </row>
    <row r="25" spans="3:12" ht="13.7" customHeight="1">
      <c r="C25" s="76">
        <v>13</v>
      </c>
      <c r="D25" s="74" t="s">
        <v>560</v>
      </c>
      <c r="E25" s="351">
        <v>1211302.628</v>
      </c>
      <c r="F25" s="351">
        <v>1200840.405</v>
      </c>
      <c r="G25" s="351">
        <v>1134920.0020000001</v>
      </c>
      <c r="H25" s="351">
        <v>1090959.4680000001</v>
      </c>
      <c r="I25" s="351">
        <v>587421.25399999996</v>
      </c>
      <c r="J25" s="351">
        <v>567252.68299999996</v>
      </c>
      <c r="K25" s="351">
        <v>543068.22</v>
      </c>
      <c r="L25" s="351">
        <v>520410.29200000002</v>
      </c>
    </row>
    <row r="26" spans="3:12" ht="13.7" customHeight="1">
      <c r="C26" s="72">
        <v>14</v>
      </c>
      <c r="D26" s="73" t="s">
        <v>561</v>
      </c>
      <c r="E26" s="350">
        <v>1323844.8189999999</v>
      </c>
      <c r="F26" s="350">
        <v>1252115.1340000001</v>
      </c>
      <c r="G26" s="350">
        <v>1167947.0889999999</v>
      </c>
      <c r="H26" s="350">
        <v>1137362.4750000001</v>
      </c>
      <c r="I26" s="350">
        <v>1200410.6399999999</v>
      </c>
      <c r="J26" s="350">
        <v>1136492.892</v>
      </c>
      <c r="K26" s="350">
        <v>1057083.7439999999</v>
      </c>
      <c r="L26" s="350">
        <v>1029509.157</v>
      </c>
    </row>
    <row r="27" spans="3:12" ht="13.7" customHeight="1">
      <c r="C27" s="72">
        <v>15</v>
      </c>
      <c r="D27" s="73" t="s">
        <v>562</v>
      </c>
      <c r="E27" s="350">
        <v>42515.269</v>
      </c>
      <c r="F27" s="350">
        <v>45768.402000000002</v>
      </c>
      <c r="G27" s="350">
        <v>49564.724999999999</v>
      </c>
      <c r="H27" s="350">
        <v>50985.822999999997</v>
      </c>
      <c r="I27" s="350">
        <v>0</v>
      </c>
      <c r="J27" s="350">
        <v>0</v>
      </c>
      <c r="K27" s="350">
        <v>0</v>
      </c>
      <c r="L27" s="350">
        <v>0</v>
      </c>
    </row>
    <row r="28" spans="3:12" ht="13.7" customHeight="1" thickBot="1">
      <c r="C28" s="589">
        <v>16</v>
      </c>
      <c r="D28" s="590" t="s">
        <v>563</v>
      </c>
      <c r="E28" s="591"/>
      <c r="F28" s="591"/>
      <c r="G28" s="591"/>
      <c r="H28" s="591"/>
      <c r="I28" s="592">
        <v>7579509.5250000004</v>
      </c>
      <c r="J28" s="592">
        <v>7582483.449</v>
      </c>
      <c r="K28" s="592">
        <v>7709764.318</v>
      </c>
      <c r="L28" s="592">
        <v>7896335.8710000003</v>
      </c>
    </row>
    <row r="29" spans="3:12" ht="15.75" thickBot="1">
      <c r="C29" s="1031" t="s">
        <v>564</v>
      </c>
      <c r="D29" s="1032"/>
      <c r="E29" s="1032"/>
      <c r="F29" s="1032"/>
      <c r="G29" s="1032"/>
      <c r="H29" s="1032"/>
      <c r="I29" s="1032"/>
      <c r="J29" s="1032"/>
      <c r="K29" s="1032"/>
      <c r="L29" s="1032"/>
    </row>
    <row r="30" spans="3:12" ht="13.7" customHeight="1">
      <c r="C30" s="583">
        <v>17</v>
      </c>
      <c r="D30" s="585" t="s">
        <v>565</v>
      </c>
      <c r="E30" s="584">
        <v>0</v>
      </c>
      <c r="F30" s="584">
        <v>0</v>
      </c>
      <c r="G30" s="584">
        <v>0</v>
      </c>
      <c r="H30" s="584">
        <v>0</v>
      </c>
      <c r="I30" s="584">
        <v>0</v>
      </c>
      <c r="J30" s="584">
        <v>0</v>
      </c>
      <c r="K30" s="584">
        <v>0</v>
      </c>
      <c r="L30" s="584">
        <v>0</v>
      </c>
    </row>
    <row r="31" spans="3:12" ht="13.7" customHeight="1">
      <c r="C31" s="72">
        <v>18</v>
      </c>
      <c r="D31" s="73" t="s">
        <v>566</v>
      </c>
      <c r="E31" s="350">
        <v>1026583.833</v>
      </c>
      <c r="F31" s="350">
        <v>1032949.392</v>
      </c>
      <c r="G31" s="350">
        <v>1062198.067</v>
      </c>
      <c r="H31" s="350">
        <v>1010434.689</v>
      </c>
      <c r="I31" s="350">
        <v>913806.397</v>
      </c>
      <c r="J31" s="350">
        <v>918680.24100000004</v>
      </c>
      <c r="K31" s="350">
        <v>948683.70299999998</v>
      </c>
      <c r="L31" s="350">
        <v>903196.88</v>
      </c>
    </row>
    <row r="32" spans="3:12" ht="13.7" customHeight="1">
      <c r="C32" s="72">
        <v>19</v>
      </c>
      <c r="D32" s="73" t="s">
        <v>567</v>
      </c>
      <c r="E32" s="350">
        <v>63747.237000000001</v>
      </c>
      <c r="F32" s="350">
        <v>61173.610999999997</v>
      </c>
      <c r="G32" s="350">
        <v>70730.441999999995</v>
      </c>
      <c r="H32" s="350">
        <v>114039.611</v>
      </c>
      <c r="I32" s="350">
        <v>63747.237000000001</v>
      </c>
      <c r="J32" s="350">
        <v>61173.610999999997</v>
      </c>
      <c r="K32" s="350">
        <v>70730.441999999995</v>
      </c>
      <c r="L32" s="350">
        <v>114039.611</v>
      </c>
    </row>
    <row r="33" spans="3:12" ht="34.5">
      <c r="C33" s="72" t="s">
        <v>125</v>
      </c>
      <c r="D33" s="73" t="s">
        <v>568</v>
      </c>
      <c r="E33" s="349"/>
      <c r="F33" s="349"/>
      <c r="G33" s="349"/>
      <c r="H33" s="349"/>
      <c r="I33" s="350">
        <v>0</v>
      </c>
      <c r="J33" s="350">
        <v>0</v>
      </c>
      <c r="K33" s="350">
        <v>0</v>
      </c>
      <c r="L33" s="350">
        <v>0</v>
      </c>
    </row>
    <row r="34" spans="3:12" ht="13.7" customHeight="1">
      <c r="C34" s="72" t="s">
        <v>569</v>
      </c>
      <c r="D34" s="73" t="s">
        <v>570</v>
      </c>
      <c r="E34" s="349"/>
      <c r="F34" s="349"/>
      <c r="G34" s="349"/>
      <c r="H34" s="349"/>
      <c r="I34" s="350">
        <v>0</v>
      </c>
      <c r="J34" s="350">
        <v>0</v>
      </c>
      <c r="K34" s="350">
        <v>0</v>
      </c>
      <c r="L34" s="350">
        <v>0</v>
      </c>
    </row>
    <row r="35" spans="3:12" ht="13.7" customHeight="1">
      <c r="C35" s="258">
        <v>20</v>
      </c>
      <c r="D35" s="257" t="s">
        <v>571</v>
      </c>
      <c r="E35" s="354">
        <v>1090331.0689999999</v>
      </c>
      <c r="F35" s="354">
        <v>1094123.003</v>
      </c>
      <c r="G35" s="354">
        <v>1132928.51</v>
      </c>
      <c r="H35" s="354">
        <v>1124474.3</v>
      </c>
      <c r="I35" s="354">
        <v>977553.63399999996</v>
      </c>
      <c r="J35" s="354">
        <v>979853.85199999996</v>
      </c>
      <c r="K35" s="354">
        <v>1019414.145</v>
      </c>
      <c r="L35" s="354">
        <v>1017236.491</v>
      </c>
    </row>
    <row r="36" spans="3:12" ht="13.7" customHeight="1">
      <c r="C36" s="76" t="s">
        <v>287</v>
      </c>
      <c r="D36" s="75" t="s">
        <v>572</v>
      </c>
      <c r="E36" s="351">
        <v>0</v>
      </c>
      <c r="F36" s="351">
        <v>0</v>
      </c>
      <c r="G36" s="351">
        <v>0</v>
      </c>
      <c r="H36" s="351">
        <v>0</v>
      </c>
      <c r="I36" s="351">
        <v>0</v>
      </c>
      <c r="J36" s="351">
        <v>0</v>
      </c>
      <c r="K36" s="351">
        <v>0</v>
      </c>
      <c r="L36" s="351">
        <v>0</v>
      </c>
    </row>
    <row r="37" spans="3:12" ht="13.7" customHeight="1">
      <c r="C37" s="76" t="s">
        <v>289</v>
      </c>
      <c r="D37" s="75" t="s">
        <v>573</v>
      </c>
      <c r="E37" s="351">
        <v>0</v>
      </c>
      <c r="F37" s="351">
        <v>0</v>
      </c>
      <c r="G37" s="351">
        <v>0</v>
      </c>
      <c r="H37" s="351">
        <v>0</v>
      </c>
      <c r="I37" s="351">
        <v>0</v>
      </c>
      <c r="J37" s="351">
        <v>0</v>
      </c>
      <c r="K37" s="351">
        <v>0</v>
      </c>
      <c r="L37" s="351">
        <v>0</v>
      </c>
    </row>
    <row r="38" spans="3:12" ht="13.7" customHeight="1" thickBot="1">
      <c r="C38" s="597" t="s">
        <v>291</v>
      </c>
      <c r="D38" s="598" t="s">
        <v>574</v>
      </c>
      <c r="E38" s="599">
        <v>1090331.0689999999</v>
      </c>
      <c r="F38" s="599">
        <v>1094123.003</v>
      </c>
      <c r="G38" s="599">
        <v>1132928.51</v>
      </c>
      <c r="H38" s="599">
        <v>1124474.301</v>
      </c>
      <c r="I38" s="599">
        <v>977553.63399999996</v>
      </c>
      <c r="J38" s="599">
        <v>979853.85199999996</v>
      </c>
      <c r="K38" s="599">
        <v>1019414.145</v>
      </c>
      <c r="L38" s="599">
        <v>1017236.491</v>
      </c>
    </row>
    <row r="39" spans="3:12" ht="15.75" thickBot="1">
      <c r="C39" s="1031" t="s">
        <v>575</v>
      </c>
      <c r="D39" s="1032"/>
      <c r="E39" s="1032"/>
      <c r="F39" s="1032"/>
      <c r="G39" s="1032"/>
      <c r="H39" s="1032"/>
      <c r="I39" s="1032"/>
      <c r="J39" s="1032"/>
      <c r="K39" s="1032"/>
      <c r="L39" s="1032"/>
    </row>
    <row r="40" spans="3:12" ht="17.45" customHeight="1">
      <c r="C40" s="593" t="s">
        <v>576</v>
      </c>
      <c r="D40" s="594" t="s">
        <v>577</v>
      </c>
      <c r="E40" s="595"/>
      <c r="F40" s="595"/>
      <c r="G40" s="595"/>
      <c r="H40" s="595"/>
      <c r="I40" s="596">
        <v>5588802.1370000001</v>
      </c>
      <c r="J40" s="596">
        <v>5579371.6529999999</v>
      </c>
      <c r="K40" s="596">
        <v>6021288.6940000001</v>
      </c>
      <c r="L40" s="596">
        <v>6610837.4210000001</v>
      </c>
    </row>
    <row r="41" spans="3:12" ht="17.45" customHeight="1">
      <c r="C41" s="258">
        <v>22</v>
      </c>
      <c r="D41" s="259" t="s">
        <v>578</v>
      </c>
      <c r="E41" s="356"/>
      <c r="F41" s="356"/>
      <c r="G41" s="356"/>
      <c r="H41" s="356"/>
      <c r="I41" s="357">
        <v>6601955.8909999998</v>
      </c>
      <c r="J41" s="357">
        <v>6602629.5970000001</v>
      </c>
      <c r="K41" s="357">
        <v>6690350.1730000004</v>
      </c>
      <c r="L41" s="357">
        <v>6879099.3799999999</v>
      </c>
    </row>
    <row r="42" spans="3:12" ht="17.45" customHeight="1" thickBot="1">
      <c r="C42" s="262">
        <v>23</v>
      </c>
      <c r="D42" s="263" t="s">
        <v>579</v>
      </c>
      <c r="E42" s="358"/>
      <c r="F42" s="358"/>
      <c r="G42" s="358"/>
      <c r="H42" s="358"/>
      <c r="I42" s="880">
        <f>I40/I41</f>
        <v>0.84653733367392481</v>
      </c>
      <c r="J42" s="880">
        <f t="shared" ref="J42:L42" si="0">J40/J41</f>
        <v>0.84502266423290928</v>
      </c>
      <c r="K42" s="880">
        <f t="shared" si="0"/>
        <v>0.89999604479596496</v>
      </c>
      <c r="L42" s="880">
        <f t="shared" si="0"/>
        <v>0.96100333136922933</v>
      </c>
    </row>
    <row r="43" spans="3:12">
      <c r="F43" s="774"/>
      <c r="G43" s="774"/>
      <c r="H43" s="774"/>
      <c r="I43" s="774"/>
      <c r="J43" s="774"/>
      <c r="K43" s="774"/>
      <c r="L43" s="774"/>
    </row>
    <row r="44" spans="3:12">
      <c r="C44" s="51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selection activeCell="I43" sqref="I43"/>
      <pageMargins left="0.70866141732283472" right="0.70866141732283472" top="0.74803149606299213" bottom="0.74803149606299213" header="0.31496062992125978" footer="0.31496062992125978"/>
      <pageSetup paperSize="9" orientation="landscape" r:id="rId1"/>
      <headerFooter>
        <oddHeader>&amp;CPL
Załącznik XIII</oddHeader>
        <oddFooter>&amp;C&amp;P</oddFooter>
      </headerFooter>
    </customSheetView>
  </customSheetViews>
  <mergeCells count="8">
    <mergeCell ref="C29:L29"/>
    <mergeCell ref="C39:L39"/>
    <mergeCell ref="C4:D4"/>
    <mergeCell ref="C7:D7"/>
    <mergeCell ref="E8:H8"/>
    <mergeCell ref="I8:L8"/>
    <mergeCell ref="C11:L11"/>
    <mergeCell ref="C13:L13"/>
  </mergeCells>
  <pageMargins left="0.70866141732283472" right="0.70866141732283472" top="0.74803149606299213" bottom="0.74803149606299213" header="0.31496062992125978" footer="0.31496062992125978"/>
  <pageSetup paperSize="9" orientation="landscape" r:id="rId2"/>
  <headerFooter>
    <oddHeader>&amp;CPL
Załącznik XIII</oddHeader>
    <oddFooter>&amp;C&amp;P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9D239"/>
  </sheetPr>
  <dimension ref="C3:J45"/>
  <sheetViews>
    <sheetView showGridLines="0" zoomScaleNormal="100" workbookViewId="0"/>
  </sheetViews>
  <sheetFormatPr defaultColWidth="9.42578125" defaultRowHeight="15"/>
  <cols>
    <col min="1" max="1" width="3.85546875" style="772" customWidth="1"/>
    <col min="2" max="2" width="5.5703125" style="772" customWidth="1"/>
    <col min="3" max="3" width="6" style="772" customWidth="1"/>
    <col min="4" max="4" width="39.42578125" style="772" customWidth="1"/>
    <col min="5" max="8" width="15" style="772" customWidth="1"/>
    <col min="9" max="9" width="17.5703125" style="772" customWidth="1"/>
    <col min="10" max="10" width="16.5703125" style="772" customWidth="1"/>
    <col min="11" max="11" width="18.5703125" style="772" customWidth="1"/>
    <col min="12" max="12" width="9.42578125" style="772" customWidth="1"/>
    <col min="13" max="16384" width="9.42578125" style="772"/>
  </cols>
  <sheetData>
    <row r="3" spans="3:9" ht="21.2" customHeight="1">
      <c r="C3" s="69" t="s">
        <v>41</v>
      </c>
    </row>
    <row r="4" spans="3:9">
      <c r="C4" s="1033" t="s">
        <v>960</v>
      </c>
      <c r="D4" s="1034"/>
    </row>
    <row r="5" spans="3:9" s="773" customFormat="1" ht="15.75" thickBot="1">
      <c r="E5" s="156"/>
      <c r="F5" s="156"/>
      <c r="G5" s="156"/>
      <c r="H5" s="156"/>
      <c r="I5" s="156"/>
    </row>
    <row r="6" spans="3:9" ht="16.350000000000001" customHeight="1">
      <c r="C6" s="1041"/>
      <c r="D6" s="1042"/>
      <c r="E6" s="422" t="s">
        <v>102</v>
      </c>
      <c r="F6" s="422" t="s">
        <v>103</v>
      </c>
      <c r="G6" s="422" t="s">
        <v>104</v>
      </c>
      <c r="H6" s="422" t="s">
        <v>140</v>
      </c>
      <c r="I6" s="422" t="s">
        <v>141</v>
      </c>
    </row>
    <row r="7" spans="3:9" ht="15.75" customHeight="1" thickBot="1">
      <c r="C7" s="1043" t="s">
        <v>580</v>
      </c>
      <c r="D7" s="1036"/>
      <c r="E7" s="1044" t="s">
        <v>581</v>
      </c>
      <c r="F7" s="1045"/>
      <c r="G7" s="1045"/>
      <c r="H7" s="1045"/>
      <c r="I7" s="1046" t="s">
        <v>582</v>
      </c>
    </row>
    <row r="8" spans="3:9" ht="21.75" customHeight="1" thickTop="1" thickBot="1">
      <c r="C8" s="1036"/>
      <c r="D8" s="1036"/>
      <c r="E8" s="482" t="s">
        <v>583</v>
      </c>
      <c r="F8" s="482" t="s">
        <v>584</v>
      </c>
      <c r="G8" s="482" t="s">
        <v>585</v>
      </c>
      <c r="H8" s="482" t="s">
        <v>586</v>
      </c>
      <c r="I8" s="990"/>
    </row>
    <row r="9" spans="3:9" ht="15.75" thickBot="1">
      <c r="C9" s="1040" t="s">
        <v>587</v>
      </c>
      <c r="D9" s="1026"/>
      <c r="E9" s="1026"/>
      <c r="F9" s="1026"/>
      <c r="G9" s="1026"/>
      <c r="H9" s="1026"/>
      <c r="I9" s="1026"/>
    </row>
    <row r="10" spans="3:9">
      <c r="C10" s="154">
        <v>1</v>
      </c>
      <c r="D10" s="155" t="s">
        <v>588</v>
      </c>
      <c r="E10" s="366">
        <v>725396.54299999995</v>
      </c>
      <c r="F10" s="366">
        <v>409356.33500000002</v>
      </c>
      <c r="G10" s="366">
        <v>0</v>
      </c>
      <c r="H10" s="366">
        <v>255963.08199999999</v>
      </c>
      <c r="I10" s="360">
        <v>981359.625</v>
      </c>
    </row>
    <row r="11" spans="3:9">
      <c r="C11" s="77">
        <v>2</v>
      </c>
      <c r="D11" s="78" t="s">
        <v>589</v>
      </c>
      <c r="E11" s="355">
        <v>725396.54299999995</v>
      </c>
      <c r="F11" s="355">
        <v>0</v>
      </c>
      <c r="G11" s="355">
        <v>0</v>
      </c>
      <c r="H11" s="355">
        <v>255963.08199999999</v>
      </c>
      <c r="I11" s="355">
        <v>981359.625</v>
      </c>
    </row>
    <row r="12" spans="3:9">
      <c r="C12" s="77">
        <v>3</v>
      </c>
      <c r="D12" s="78" t="s">
        <v>590</v>
      </c>
      <c r="E12" s="364"/>
      <c r="F12" s="355">
        <v>0</v>
      </c>
      <c r="G12" s="355">
        <v>0</v>
      </c>
      <c r="H12" s="355">
        <v>0</v>
      </c>
      <c r="I12" s="355">
        <v>0</v>
      </c>
    </row>
    <row r="13" spans="3:9">
      <c r="C13" s="79">
        <v>4</v>
      </c>
      <c r="D13" s="80" t="s">
        <v>591</v>
      </c>
      <c r="E13" s="361"/>
      <c r="F13" s="362">
        <v>1494072.82</v>
      </c>
      <c r="G13" s="362">
        <v>7420.4489999999996</v>
      </c>
      <c r="H13" s="362">
        <v>0</v>
      </c>
      <c r="I13" s="363">
        <v>1388050.94</v>
      </c>
    </row>
    <row r="14" spans="3:9">
      <c r="C14" s="77">
        <v>5</v>
      </c>
      <c r="D14" s="78" t="s">
        <v>550</v>
      </c>
      <c r="E14" s="364"/>
      <c r="F14" s="355">
        <v>648401.37300000002</v>
      </c>
      <c r="G14" s="355">
        <v>1740.4349999999999</v>
      </c>
      <c r="H14" s="355">
        <v>1220.4290000000001</v>
      </c>
      <c r="I14" s="355">
        <v>618855.14599999995</v>
      </c>
    </row>
    <row r="15" spans="3:9">
      <c r="C15" s="77">
        <v>6</v>
      </c>
      <c r="D15" s="78" t="s">
        <v>551</v>
      </c>
      <c r="E15" s="364"/>
      <c r="F15" s="355">
        <v>845671.44700000004</v>
      </c>
      <c r="G15" s="355">
        <v>5680.0140000000001</v>
      </c>
      <c r="H15" s="355">
        <v>2979.4789999999998</v>
      </c>
      <c r="I15" s="355">
        <v>769195.79399999999</v>
      </c>
    </row>
    <row r="16" spans="3:9">
      <c r="C16" s="79">
        <v>7</v>
      </c>
      <c r="D16" s="80" t="s">
        <v>592</v>
      </c>
      <c r="E16" s="361"/>
      <c r="F16" s="362">
        <v>23220360.445</v>
      </c>
      <c r="G16" s="362">
        <v>401935.886</v>
      </c>
      <c r="H16" s="362">
        <v>204953.78099999999</v>
      </c>
      <c r="I16" s="363">
        <v>7946414.148</v>
      </c>
    </row>
    <row r="17" spans="3:9">
      <c r="C17" s="77">
        <v>8</v>
      </c>
      <c r="D17" s="78" t="s">
        <v>593</v>
      </c>
      <c r="E17" s="364"/>
      <c r="F17" s="355">
        <v>14299283.119000001</v>
      </c>
      <c r="G17" s="355">
        <v>401712.03</v>
      </c>
      <c r="H17" s="355">
        <v>55418.3</v>
      </c>
      <c r="I17" s="355">
        <v>7405915.875</v>
      </c>
    </row>
    <row r="18" spans="3:9">
      <c r="C18" s="77">
        <v>9</v>
      </c>
      <c r="D18" s="78" t="s">
        <v>594</v>
      </c>
      <c r="E18" s="364"/>
      <c r="F18" s="355">
        <v>8921077.3259999994</v>
      </c>
      <c r="G18" s="355">
        <v>223.85599999999999</v>
      </c>
      <c r="H18" s="355">
        <v>149535.481</v>
      </c>
      <c r="I18" s="355">
        <v>540498.27300000004</v>
      </c>
    </row>
    <row r="19" spans="3:9">
      <c r="C19" s="79">
        <v>10</v>
      </c>
      <c r="D19" s="80" t="s">
        <v>595</v>
      </c>
      <c r="E19" s="361"/>
      <c r="F19" s="362">
        <v>0</v>
      </c>
      <c r="G19" s="362">
        <v>0</v>
      </c>
      <c r="H19" s="362">
        <v>0</v>
      </c>
      <c r="I19" s="363">
        <v>0</v>
      </c>
    </row>
    <row r="20" spans="3:9">
      <c r="C20" s="79">
        <v>11</v>
      </c>
      <c r="D20" s="80" t="s">
        <v>596</v>
      </c>
      <c r="E20" s="362">
        <v>1133.72</v>
      </c>
      <c r="F20" s="362">
        <v>0</v>
      </c>
      <c r="G20" s="362">
        <v>0</v>
      </c>
      <c r="H20" s="362">
        <v>292035.02600000001</v>
      </c>
      <c r="I20" s="363">
        <v>292035.02600000001</v>
      </c>
    </row>
    <row r="21" spans="3:9" ht="22.5">
      <c r="C21" s="77">
        <v>12</v>
      </c>
      <c r="D21" s="78" t="s">
        <v>597</v>
      </c>
      <c r="E21" s="355">
        <v>1133.72</v>
      </c>
      <c r="F21" s="364"/>
      <c r="G21" s="364"/>
      <c r="H21" s="364"/>
      <c r="I21" s="364"/>
    </row>
    <row r="22" spans="3:9" ht="22.5">
      <c r="C22" s="77">
        <v>13</v>
      </c>
      <c r="D22" s="78" t="s">
        <v>598</v>
      </c>
      <c r="E22" s="364"/>
      <c r="F22" s="355">
        <v>0</v>
      </c>
      <c r="G22" s="355">
        <v>0</v>
      </c>
      <c r="H22" s="355">
        <v>292035.02600000001</v>
      </c>
      <c r="I22" s="355">
        <v>292035.02600000001</v>
      </c>
    </row>
    <row r="23" spans="3:9" ht="15.75" thickBot="1">
      <c r="C23" s="483">
        <v>14</v>
      </c>
      <c r="D23" s="484" t="s">
        <v>599</v>
      </c>
      <c r="E23" s="485"/>
      <c r="F23" s="485"/>
      <c r="G23" s="485"/>
      <c r="H23" s="485"/>
      <c r="I23" s="486">
        <v>10607859.74</v>
      </c>
    </row>
    <row r="24" spans="3:9" ht="15.75" thickBot="1">
      <c r="C24" s="1040" t="s">
        <v>600</v>
      </c>
      <c r="D24" s="1026"/>
      <c r="E24" s="1026"/>
      <c r="F24" s="1026"/>
      <c r="G24" s="1026"/>
      <c r="H24" s="1026"/>
      <c r="I24" s="1026"/>
    </row>
    <row r="25" spans="3:9">
      <c r="C25" s="154">
        <v>15</v>
      </c>
      <c r="D25" s="155" t="s">
        <v>547</v>
      </c>
      <c r="E25" s="359"/>
      <c r="F25" s="359"/>
      <c r="G25" s="359"/>
      <c r="H25" s="359"/>
      <c r="I25" s="360">
        <v>0</v>
      </c>
    </row>
    <row r="26" spans="3:9" ht="33.75">
      <c r="C26" s="79" t="s">
        <v>601</v>
      </c>
      <c r="D26" s="80" t="s">
        <v>602</v>
      </c>
      <c r="E26" s="361"/>
      <c r="F26" s="362">
        <v>0</v>
      </c>
      <c r="G26" s="362">
        <v>0</v>
      </c>
      <c r="H26" s="362">
        <v>0</v>
      </c>
      <c r="I26" s="363">
        <v>0</v>
      </c>
    </row>
    <row r="27" spans="3:9" ht="22.5">
      <c r="C27" s="79">
        <v>16</v>
      </c>
      <c r="D27" s="80" t="s">
        <v>603</v>
      </c>
      <c r="E27" s="361"/>
      <c r="F27" s="362">
        <v>85265.453999999998</v>
      </c>
      <c r="G27" s="362">
        <v>0</v>
      </c>
      <c r="H27" s="362">
        <v>11884.933999999999</v>
      </c>
      <c r="I27" s="363">
        <v>54517.66</v>
      </c>
    </row>
    <row r="28" spans="3:9">
      <c r="C28" s="79">
        <v>17</v>
      </c>
      <c r="D28" s="80" t="s">
        <v>604</v>
      </c>
      <c r="E28" s="361"/>
      <c r="F28" s="362">
        <v>39746.627999999997</v>
      </c>
      <c r="G28" s="362">
        <v>444442.55499999999</v>
      </c>
      <c r="H28" s="362">
        <v>6478426.7309999997</v>
      </c>
      <c r="I28" s="363">
        <v>5481950.7189999996</v>
      </c>
    </row>
    <row r="29" spans="3:9" ht="45">
      <c r="C29" s="77">
        <v>18</v>
      </c>
      <c r="D29" s="78" t="s">
        <v>605</v>
      </c>
      <c r="E29" s="364"/>
      <c r="F29" s="355">
        <v>0</v>
      </c>
      <c r="G29" s="355">
        <v>0</v>
      </c>
      <c r="H29" s="355">
        <v>0</v>
      </c>
      <c r="I29" s="355">
        <v>0</v>
      </c>
    </row>
    <row r="30" spans="3:9" ht="45">
      <c r="C30" s="77">
        <v>19</v>
      </c>
      <c r="D30" s="78" t="s">
        <v>606</v>
      </c>
      <c r="E30" s="364"/>
      <c r="F30" s="355">
        <v>519240.07400000002</v>
      </c>
      <c r="G30" s="355">
        <v>0</v>
      </c>
      <c r="H30" s="355">
        <v>94047.918999999994</v>
      </c>
      <c r="I30" s="355">
        <v>145971.927</v>
      </c>
    </row>
    <row r="31" spans="3:9" ht="45">
      <c r="C31" s="77">
        <v>20</v>
      </c>
      <c r="D31" s="78" t="s">
        <v>607</v>
      </c>
      <c r="E31" s="364"/>
      <c r="F31" s="355">
        <v>519900.18300000002</v>
      </c>
      <c r="G31" s="355">
        <v>331409.31699999998</v>
      </c>
      <c r="H31" s="355">
        <v>3354453.7149999999</v>
      </c>
      <c r="I31" s="355">
        <v>2646290.1519999998</v>
      </c>
    </row>
    <row r="32" spans="3:9" ht="22.5">
      <c r="C32" s="77">
        <v>21</v>
      </c>
      <c r="D32" s="78" t="s">
        <v>608</v>
      </c>
      <c r="E32" s="364"/>
      <c r="F32" s="355">
        <v>0</v>
      </c>
      <c r="G32" s="355">
        <v>0</v>
      </c>
      <c r="H32" s="355">
        <v>3153251.2790000001</v>
      </c>
      <c r="I32" s="355">
        <v>2049613.331</v>
      </c>
    </row>
    <row r="33" spans="3:10">
      <c r="C33" s="77">
        <v>22</v>
      </c>
      <c r="D33" s="78" t="s">
        <v>609</v>
      </c>
      <c r="E33" s="364"/>
      <c r="F33" s="355">
        <v>-75724.748000000007</v>
      </c>
      <c r="G33" s="355">
        <v>-61465.472000000002</v>
      </c>
      <c r="H33" s="355">
        <v>-1789786.1569999999</v>
      </c>
      <c r="I33" s="355">
        <v>-1589913.3430000001</v>
      </c>
    </row>
    <row r="34" spans="3:10" ht="22.5">
      <c r="C34" s="77">
        <v>23</v>
      </c>
      <c r="D34" s="78" t="s">
        <v>608</v>
      </c>
      <c r="E34" s="364"/>
      <c r="F34" s="355">
        <v>0</v>
      </c>
      <c r="G34" s="355">
        <v>0</v>
      </c>
      <c r="H34" s="355">
        <v>0</v>
      </c>
      <c r="I34" s="355">
        <v>0</v>
      </c>
    </row>
    <row r="35" spans="3:10" ht="45">
      <c r="C35" s="77">
        <v>24</v>
      </c>
      <c r="D35" s="78" t="s">
        <v>610</v>
      </c>
      <c r="E35" s="364"/>
      <c r="F35" s="355">
        <v>39746.627999999997</v>
      </c>
      <c r="G35" s="355">
        <v>51567.766000000003</v>
      </c>
      <c r="H35" s="355">
        <v>1240138.9410000001</v>
      </c>
      <c r="I35" s="355">
        <v>1099775.297</v>
      </c>
    </row>
    <row r="36" spans="3:10">
      <c r="C36" s="79">
        <v>25</v>
      </c>
      <c r="D36" s="80" t="s">
        <v>611</v>
      </c>
      <c r="E36" s="361"/>
      <c r="F36" s="362">
        <v>0</v>
      </c>
      <c r="G36" s="362">
        <v>0</v>
      </c>
      <c r="H36" s="362">
        <v>0</v>
      </c>
      <c r="I36" s="363">
        <v>0</v>
      </c>
    </row>
    <row r="37" spans="3:10">
      <c r="C37" s="79">
        <v>26</v>
      </c>
      <c r="D37" s="80" t="s">
        <v>612</v>
      </c>
      <c r="E37" s="362">
        <v>0</v>
      </c>
      <c r="F37" s="362">
        <v>2786009.7859999998</v>
      </c>
      <c r="G37" s="362">
        <v>0</v>
      </c>
      <c r="H37" s="362">
        <v>1003256.153</v>
      </c>
      <c r="I37" s="363">
        <v>2113397.9109999998</v>
      </c>
    </row>
    <row r="38" spans="3:10">
      <c r="C38" s="77">
        <v>27</v>
      </c>
      <c r="D38" s="78" t="s">
        <v>613</v>
      </c>
      <c r="E38" s="364"/>
      <c r="F38" s="364"/>
      <c r="G38" s="364"/>
      <c r="H38" s="355">
        <v>0</v>
      </c>
      <c r="I38" s="355">
        <v>0</v>
      </c>
    </row>
    <row r="39" spans="3:10" ht="56.25">
      <c r="C39" s="77">
        <v>28</v>
      </c>
      <c r="D39" s="78" t="s">
        <v>614</v>
      </c>
      <c r="E39" s="364"/>
      <c r="F39" s="355">
        <v>0</v>
      </c>
      <c r="G39" s="355">
        <v>0</v>
      </c>
      <c r="H39" s="355">
        <v>0</v>
      </c>
      <c r="I39" s="355">
        <v>0</v>
      </c>
    </row>
    <row r="40" spans="3:10" ht="22.5">
      <c r="C40" s="77">
        <v>29</v>
      </c>
      <c r="D40" s="78" t="s">
        <v>615</v>
      </c>
      <c r="E40" s="364"/>
      <c r="F40" s="355">
        <v>0</v>
      </c>
      <c r="G40" s="355">
        <v>0</v>
      </c>
      <c r="H40" s="355">
        <v>0</v>
      </c>
      <c r="I40" s="355">
        <v>0</v>
      </c>
    </row>
    <row r="41" spans="3:10" ht="45">
      <c r="C41" s="77">
        <v>30</v>
      </c>
      <c r="D41" s="78" t="s">
        <v>616</v>
      </c>
      <c r="E41" s="364"/>
      <c r="F41" s="355">
        <v>1572.2349999999999</v>
      </c>
      <c r="G41" s="355">
        <v>0</v>
      </c>
      <c r="H41" s="355">
        <v>0</v>
      </c>
      <c r="I41" s="355">
        <v>78.611999999999995</v>
      </c>
    </row>
    <row r="42" spans="3:10" ht="25.35" customHeight="1">
      <c r="C42" s="77">
        <v>31</v>
      </c>
      <c r="D42" s="78" t="s">
        <v>617</v>
      </c>
      <c r="E42" s="364"/>
      <c r="F42" s="355">
        <v>2784437.551</v>
      </c>
      <c r="G42" s="355">
        <v>0</v>
      </c>
      <c r="H42" s="355">
        <v>1003256.153</v>
      </c>
      <c r="I42" s="355">
        <v>2113319.2990000001</v>
      </c>
    </row>
    <row r="43" spans="3:10">
      <c r="C43" s="79">
        <v>32</v>
      </c>
      <c r="D43" s="80" t="s">
        <v>618</v>
      </c>
      <c r="E43" s="361"/>
      <c r="F43" s="362">
        <v>1039273.291</v>
      </c>
      <c r="G43" s="362">
        <v>192531.82</v>
      </c>
      <c r="H43" s="362">
        <v>70374.404999999999</v>
      </c>
      <c r="I43" s="363">
        <v>65108.976000000002</v>
      </c>
    </row>
    <row r="44" spans="3:10">
      <c r="C44" s="264">
        <v>33</v>
      </c>
      <c r="D44" s="259" t="s">
        <v>198</v>
      </c>
      <c r="E44" s="365"/>
      <c r="F44" s="365"/>
      <c r="G44" s="365"/>
      <c r="H44" s="365"/>
      <c r="I44" s="357">
        <v>7714975.2659999998</v>
      </c>
      <c r="J44" s="716"/>
    </row>
    <row r="45" spans="3:10" ht="15.75" thickBot="1">
      <c r="C45" s="487">
        <v>34</v>
      </c>
      <c r="D45" s="263" t="s">
        <v>199</v>
      </c>
      <c r="E45" s="488"/>
      <c r="F45" s="488"/>
      <c r="G45" s="488"/>
      <c r="H45" s="488"/>
      <c r="I45" s="489">
        <v>1.375</v>
      </c>
      <c r="J45" s="716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orientation="landscape"/>
      <headerFooter>
        <oddHeader>&amp;CPL
Załącznik XIII</oddHeader>
        <oddFooter>&amp;C&amp;P</oddFooter>
      </headerFooter>
    </customSheetView>
  </customSheetViews>
  <mergeCells count="7">
    <mergeCell ref="C24:I24"/>
    <mergeCell ref="C4:D4"/>
    <mergeCell ref="C6:D6"/>
    <mergeCell ref="C7:D8"/>
    <mergeCell ref="E7:H7"/>
    <mergeCell ref="I7:I8"/>
    <mergeCell ref="C9:I9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XIII</oddHeader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9D239"/>
    <pageSetUpPr fitToPage="1"/>
  </sheetPr>
  <dimension ref="C3:V33"/>
  <sheetViews>
    <sheetView showGridLines="0" zoomScaleNormal="100" workbookViewId="0">
      <selection activeCell="D10" sqref="D10"/>
    </sheetView>
  </sheetViews>
  <sheetFormatPr defaultColWidth="9.140625" defaultRowHeight="15"/>
  <cols>
    <col min="1" max="1" width="3" style="21" customWidth="1"/>
    <col min="2" max="2" width="6.140625" style="21" customWidth="1"/>
    <col min="3" max="3" width="4.5703125" style="21" customWidth="1"/>
    <col min="4" max="4" width="52.42578125" style="21" customWidth="1"/>
    <col min="5" max="7" width="11.5703125" style="21" customWidth="1"/>
    <col min="8" max="8" width="1" style="21" customWidth="1"/>
    <col min="9" max="11" width="11.5703125" style="21" customWidth="1"/>
    <col min="12" max="12" width="0.5703125" style="21" customWidth="1"/>
    <col min="13" max="15" width="11.5703125" style="21" customWidth="1"/>
    <col min="16" max="16" width="1.42578125" style="21" customWidth="1"/>
    <col min="17" max="22" width="11.42578125" style="21" customWidth="1"/>
    <col min="23" max="23" width="31.42578125" style="21" customWidth="1"/>
    <col min="24" max="16384" width="9.140625" style="21"/>
  </cols>
  <sheetData>
    <row r="3" spans="3:22" ht="21" customHeight="1">
      <c r="C3" s="58" t="s">
        <v>619</v>
      </c>
    </row>
    <row r="4" spans="3:22" ht="17.45" customHeight="1">
      <c r="C4" s="992" t="s">
        <v>960</v>
      </c>
      <c r="D4" s="1013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3:22" ht="17.45" customHeight="1">
      <c r="C5" s="82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22" ht="17.45" customHeight="1" thickBot="1">
      <c r="C6" s="265"/>
      <c r="D6" s="265"/>
      <c r="E6" s="493" t="s">
        <v>102</v>
      </c>
      <c r="F6" s="493" t="s">
        <v>103</v>
      </c>
      <c r="G6" s="493" t="s">
        <v>104</v>
      </c>
      <c r="H6" s="493"/>
      <c r="I6" s="493" t="s">
        <v>140</v>
      </c>
      <c r="J6" s="493" t="s">
        <v>141</v>
      </c>
      <c r="K6" s="493" t="s">
        <v>207</v>
      </c>
      <c r="L6" s="493"/>
      <c r="M6" s="493" t="s">
        <v>208</v>
      </c>
      <c r="N6" s="493" t="s">
        <v>223</v>
      </c>
      <c r="O6" s="493" t="s">
        <v>413</v>
      </c>
      <c r="P6" s="493"/>
      <c r="Q6" s="493" t="s">
        <v>414</v>
      </c>
      <c r="R6" s="493" t="s">
        <v>415</v>
      </c>
      <c r="S6" s="493" t="s">
        <v>416</v>
      </c>
      <c r="T6" s="493" t="s">
        <v>417</v>
      </c>
      <c r="U6" s="493" t="s">
        <v>620</v>
      </c>
      <c r="V6" s="493" t="s">
        <v>621</v>
      </c>
    </row>
    <row r="7" spans="3:22" ht="40.5" customHeight="1">
      <c r="C7" s="399"/>
      <c r="D7" s="399"/>
      <c r="E7" s="1047" t="s">
        <v>622</v>
      </c>
      <c r="F7" s="1048"/>
      <c r="G7" s="1048"/>
      <c r="H7" s="1048"/>
      <c r="I7" s="1048"/>
      <c r="J7" s="1048"/>
      <c r="K7" s="1049"/>
      <c r="L7" s="494"/>
      <c r="M7" s="1047" t="s">
        <v>623</v>
      </c>
      <c r="N7" s="1048"/>
      <c r="O7" s="1048"/>
      <c r="P7" s="1048"/>
      <c r="Q7" s="1048"/>
      <c r="R7" s="1048"/>
      <c r="S7" s="1049"/>
      <c r="T7" s="1050" t="s">
        <v>624</v>
      </c>
      <c r="U7" s="1047" t="s">
        <v>625</v>
      </c>
      <c r="V7" s="1048"/>
    </row>
    <row r="8" spans="3:22" ht="56.25" customHeight="1" thickBot="1">
      <c r="C8" s="399"/>
      <c r="D8" s="399"/>
      <c r="E8" s="1052" t="s">
        <v>626</v>
      </c>
      <c r="F8" s="1053"/>
      <c r="G8" s="1054"/>
      <c r="H8" s="495"/>
      <c r="I8" s="1052" t="s">
        <v>627</v>
      </c>
      <c r="J8" s="1053"/>
      <c r="K8" s="1054"/>
      <c r="L8" s="496"/>
      <c r="M8" s="1052" t="s">
        <v>628</v>
      </c>
      <c r="N8" s="1053"/>
      <c r="O8" s="1054"/>
      <c r="P8" s="496"/>
      <c r="Q8" s="1055" t="s">
        <v>629</v>
      </c>
      <c r="R8" s="1038"/>
      <c r="S8" s="1056"/>
      <c r="T8" s="1051"/>
      <c r="U8" s="1057" t="s">
        <v>630</v>
      </c>
      <c r="V8" s="1057" t="s">
        <v>631</v>
      </c>
    </row>
    <row r="9" spans="3:22" ht="26.1" customHeight="1" thickTop="1" thickBot="1">
      <c r="C9" s="492"/>
      <c r="D9" s="490"/>
      <c r="E9" s="497"/>
      <c r="F9" s="498" t="s">
        <v>632</v>
      </c>
      <c r="G9" s="499" t="s">
        <v>633</v>
      </c>
      <c r="H9" s="498"/>
      <c r="I9" s="497"/>
      <c r="J9" s="498" t="s">
        <v>633</v>
      </c>
      <c r="K9" s="499" t="s">
        <v>634</v>
      </c>
      <c r="L9" s="498"/>
      <c r="M9" s="497"/>
      <c r="N9" s="498" t="s">
        <v>632</v>
      </c>
      <c r="O9" s="499" t="s">
        <v>633</v>
      </c>
      <c r="P9" s="498"/>
      <c r="Q9" s="497"/>
      <c r="R9" s="498" t="s">
        <v>633</v>
      </c>
      <c r="S9" s="499" t="s">
        <v>634</v>
      </c>
      <c r="T9" s="500"/>
      <c r="U9" s="1024"/>
      <c r="V9" s="1024"/>
    </row>
    <row r="10" spans="3:22" ht="15.75" customHeight="1">
      <c r="C10" s="104" t="s">
        <v>635</v>
      </c>
      <c r="D10" s="105" t="s">
        <v>636</v>
      </c>
      <c r="E10" s="106">
        <v>2989157.747</v>
      </c>
      <c r="F10" s="106">
        <v>2989157.747</v>
      </c>
      <c r="G10" s="106">
        <v>0</v>
      </c>
      <c r="H10" s="106"/>
      <c r="I10" s="106">
        <v>0</v>
      </c>
      <c r="J10" s="106">
        <v>0</v>
      </c>
      <c r="K10" s="106">
        <v>0</v>
      </c>
      <c r="L10" s="106"/>
      <c r="M10" s="106">
        <v>-45</v>
      </c>
      <c r="N10" s="106">
        <v>-45</v>
      </c>
      <c r="O10" s="106">
        <v>0</v>
      </c>
      <c r="P10" s="106"/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</row>
    <row r="11" spans="3:22" ht="15.75" customHeight="1">
      <c r="C11" s="84" t="s">
        <v>637</v>
      </c>
      <c r="D11" s="85" t="s">
        <v>638</v>
      </c>
      <c r="E11" s="29">
        <v>6881663.3859999999</v>
      </c>
      <c r="F11" s="29">
        <v>5513894.432</v>
      </c>
      <c r="G11" s="29">
        <v>1286600.53</v>
      </c>
      <c r="H11" s="29"/>
      <c r="I11" s="29">
        <v>928537.90300000005</v>
      </c>
      <c r="J11" s="29">
        <v>0</v>
      </c>
      <c r="K11" s="29">
        <v>913541.13100000005</v>
      </c>
      <c r="L11" s="29"/>
      <c r="M11" s="29">
        <v>-17967.545999999998</v>
      </c>
      <c r="N11" s="29">
        <v>-6992.5060000000003</v>
      </c>
      <c r="O11" s="29">
        <v>-10975.04</v>
      </c>
      <c r="P11" s="29"/>
      <c r="Q11" s="29">
        <v>-357630.27600000001</v>
      </c>
      <c r="R11" s="29">
        <v>0</v>
      </c>
      <c r="S11" s="29">
        <v>-356622.27500000002</v>
      </c>
      <c r="T11" s="29">
        <v>-358022.43099999998</v>
      </c>
      <c r="U11" s="29">
        <v>2982247.13</v>
      </c>
      <c r="V11" s="29">
        <v>547288.81099999999</v>
      </c>
    </row>
    <row r="12" spans="3:22" ht="15.75" customHeight="1">
      <c r="C12" s="86" t="s">
        <v>639</v>
      </c>
      <c r="D12" s="87" t="s">
        <v>961</v>
      </c>
      <c r="E12" s="29">
        <v>0</v>
      </c>
      <c r="F12" s="29">
        <v>0</v>
      </c>
      <c r="G12" s="29">
        <v>0</v>
      </c>
      <c r="H12" s="29"/>
      <c r="I12" s="29">
        <v>0</v>
      </c>
      <c r="J12" s="29">
        <v>0</v>
      </c>
      <c r="K12" s="29">
        <v>0</v>
      </c>
      <c r="L12" s="29"/>
      <c r="M12" s="29">
        <v>0</v>
      </c>
      <c r="N12" s="29">
        <v>0</v>
      </c>
      <c r="O12" s="29">
        <v>0</v>
      </c>
      <c r="P12" s="29"/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</row>
    <row r="13" spans="3:22" ht="15.75" customHeight="1">
      <c r="C13" s="86" t="s">
        <v>640</v>
      </c>
      <c r="D13" s="87" t="s">
        <v>962</v>
      </c>
      <c r="E13" s="29">
        <v>2413588.2689999999</v>
      </c>
      <c r="F13" s="29">
        <v>2413588.1540000001</v>
      </c>
      <c r="G13" s="29">
        <v>0.115</v>
      </c>
      <c r="H13" s="29"/>
      <c r="I13" s="29">
        <v>0</v>
      </c>
      <c r="J13" s="29">
        <v>0</v>
      </c>
      <c r="K13" s="29">
        <v>0</v>
      </c>
      <c r="L13" s="29"/>
      <c r="M13" s="29">
        <v>-4458.5990000000002</v>
      </c>
      <c r="N13" s="29">
        <v>-4458.4840000000004</v>
      </c>
      <c r="O13" s="29">
        <v>-0.115</v>
      </c>
      <c r="P13" s="29"/>
      <c r="Q13" s="29">
        <v>0</v>
      </c>
      <c r="R13" s="29">
        <v>0</v>
      </c>
      <c r="S13" s="29">
        <v>0</v>
      </c>
      <c r="T13" s="29">
        <v>0</v>
      </c>
      <c r="U13" s="29">
        <v>409.91800000000001</v>
      </c>
      <c r="V13" s="29">
        <v>0</v>
      </c>
    </row>
    <row r="14" spans="3:22" ht="15.75" customHeight="1">
      <c r="C14" s="86" t="s">
        <v>641</v>
      </c>
      <c r="D14" s="87" t="s">
        <v>963</v>
      </c>
      <c r="E14" s="29">
        <v>443547.71</v>
      </c>
      <c r="F14" s="29">
        <v>439263.30099999998</v>
      </c>
      <c r="G14" s="29">
        <v>4284.4089999999997</v>
      </c>
      <c r="H14" s="29"/>
      <c r="I14" s="29">
        <v>0</v>
      </c>
      <c r="J14" s="29">
        <v>0</v>
      </c>
      <c r="K14" s="29">
        <v>0</v>
      </c>
      <c r="L14" s="29"/>
      <c r="M14" s="29">
        <v>-24.06</v>
      </c>
      <c r="N14" s="29">
        <v>-22.969000000000001</v>
      </c>
      <c r="O14" s="29">
        <v>-1.091</v>
      </c>
      <c r="P14" s="29"/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</row>
    <row r="15" spans="3:22" ht="15.75" customHeight="1">
      <c r="C15" s="86" t="s">
        <v>642</v>
      </c>
      <c r="D15" s="87" t="s">
        <v>964</v>
      </c>
      <c r="E15" s="29">
        <v>129011.189</v>
      </c>
      <c r="F15" s="29">
        <v>128999.273</v>
      </c>
      <c r="G15" s="29">
        <v>11.916</v>
      </c>
      <c r="H15" s="29"/>
      <c r="I15" s="29">
        <v>79.897000000000006</v>
      </c>
      <c r="J15" s="29">
        <v>0</v>
      </c>
      <c r="K15" s="29">
        <v>79.897000000000006</v>
      </c>
      <c r="L15" s="29"/>
      <c r="M15" s="29">
        <v>-337.15</v>
      </c>
      <c r="N15" s="29">
        <v>-337.09199999999998</v>
      </c>
      <c r="O15" s="29">
        <v>-5.8000000000000003E-2</v>
      </c>
      <c r="P15" s="29"/>
      <c r="Q15" s="29">
        <v>-79.897000000000006</v>
      </c>
      <c r="R15" s="29">
        <v>0</v>
      </c>
      <c r="S15" s="29">
        <v>-79.897000000000006</v>
      </c>
      <c r="T15" s="29">
        <v>0</v>
      </c>
      <c r="U15" s="29">
        <v>35.200000000000003</v>
      </c>
      <c r="V15" s="29">
        <v>0</v>
      </c>
    </row>
    <row r="16" spans="3:22" ht="15.75" customHeight="1">
      <c r="C16" s="88" t="s">
        <v>643</v>
      </c>
      <c r="D16" s="44" t="s">
        <v>965</v>
      </c>
      <c r="E16" s="42">
        <v>1782004.612</v>
      </c>
      <c r="F16" s="42">
        <v>801322.55099999998</v>
      </c>
      <c r="G16" s="42">
        <v>975598.73300000001</v>
      </c>
      <c r="H16" s="42"/>
      <c r="I16" s="42">
        <v>717974.57400000002</v>
      </c>
      <c r="J16" s="42">
        <v>0</v>
      </c>
      <c r="K16" s="42">
        <v>714655.21799999999</v>
      </c>
      <c r="L16" s="42"/>
      <c r="M16" s="42">
        <v>-7041.1030000000001</v>
      </c>
      <c r="N16" s="42">
        <v>-1162.231</v>
      </c>
      <c r="O16" s="42">
        <v>-5878.8720000000003</v>
      </c>
      <c r="P16" s="42"/>
      <c r="Q16" s="42">
        <v>-275894.03399999999</v>
      </c>
      <c r="R16" s="42">
        <v>0</v>
      </c>
      <c r="S16" s="42">
        <v>-275155.79399999999</v>
      </c>
      <c r="T16" s="42">
        <v>-318789.94500000001</v>
      </c>
      <c r="U16" s="42">
        <v>1121611.0989999999</v>
      </c>
      <c r="V16" s="42">
        <v>422534.36</v>
      </c>
    </row>
    <row r="17" spans="3:22" ht="15.75" customHeight="1">
      <c r="C17" s="86" t="s">
        <v>644</v>
      </c>
      <c r="D17" s="87" t="s">
        <v>966</v>
      </c>
      <c r="E17" s="29">
        <v>1638520.3430000001</v>
      </c>
      <c r="F17" s="29">
        <v>711151.01399999997</v>
      </c>
      <c r="G17" s="29">
        <v>922286.00100000005</v>
      </c>
      <c r="H17" s="29"/>
      <c r="I17" s="29">
        <v>677569.08799999999</v>
      </c>
      <c r="J17" s="29">
        <v>0</v>
      </c>
      <c r="K17" s="29">
        <v>674249.73199999996</v>
      </c>
      <c r="L17" s="29"/>
      <c r="M17" s="29">
        <v>-6571.29</v>
      </c>
      <c r="N17" s="29">
        <v>-1089.386</v>
      </c>
      <c r="O17" s="29">
        <v>-5481.9040000000005</v>
      </c>
      <c r="P17" s="29"/>
      <c r="Q17" s="29">
        <v>-266271.75099999999</v>
      </c>
      <c r="R17" s="29">
        <v>0</v>
      </c>
      <c r="S17" s="29">
        <v>-265533.511</v>
      </c>
      <c r="T17" s="29">
        <v>-318789.94500000001</v>
      </c>
      <c r="U17" s="29">
        <v>1035072.9080000001</v>
      </c>
      <c r="V17" s="29">
        <v>391843.01400000002</v>
      </c>
    </row>
    <row r="18" spans="3:22" ht="15.75" customHeight="1">
      <c r="C18" s="86" t="s">
        <v>645</v>
      </c>
      <c r="D18" s="87" t="s">
        <v>967</v>
      </c>
      <c r="E18" s="29">
        <v>2113511.608</v>
      </c>
      <c r="F18" s="29">
        <v>1730721.1540000001</v>
      </c>
      <c r="G18" s="29">
        <v>306705.35800000001</v>
      </c>
      <c r="H18" s="29"/>
      <c r="I18" s="29">
        <v>210483.43100000001</v>
      </c>
      <c r="J18" s="29">
        <v>0</v>
      </c>
      <c r="K18" s="29">
        <v>198806.016</v>
      </c>
      <c r="L18" s="29"/>
      <c r="M18" s="29">
        <v>-6106.6350000000002</v>
      </c>
      <c r="N18" s="29">
        <v>-1011.73</v>
      </c>
      <c r="O18" s="29">
        <v>-5094.9049999999997</v>
      </c>
      <c r="P18" s="29"/>
      <c r="Q18" s="29">
        <v>-81656.343999999997</v>
      </c>
      <c r="R18" s="29">
        <v>0</v>
      </c>
      <c r="S18" s="29">
        <v>-81386.584000000003</v>
      </c>
      <c r="T18" s="29">
        <v>-39232.485999999997</v>
      </c>
      <c r="U18" s="29">
        <v>1860190.912</v>
      </c>
      <c r="V18" s="29">
        <v>124754.452</v>
      </c>
    </row>
    <row r="19" spans="3:22" ht="15.75" customHeight="1">
      <c r="C19" s="84" t="s">
        <v>646</v>
      </c>
      <c r="D19" s="85" t="s">
        <v>647</v>
      </c>
      <c r="E19" s="29">
        <v>15349647.835000001</v>
      </c>
      <c r="F19" s="29">
        <v>15301060.747</v>
      </c>
      <c r="G19" s="29">
        <v>0</v>
      </c>
      <c r="H19" s="29"/>
      <c r="I19" s="29">
        <v>17511.804</v>
      </c>
      <c r="J19" s="29">
        <v>0</v>
      </c>
      <c r="K19" s="29">
        <v>17511.804</v>
      </c>
      <c r="L19" s="29"/>
      <c r="M19" s="29">
        <v>-2961.3780000000002</v>
      </c>
      <c r="N19" s="29">
        <v>-2961.3780000000002</v>
      </c>
      <c r="O19" s="29">
        <v>0</v>
      </c>
      <c r="P19" s="29"/>
      <c r="Q19" s="29">
        <v>-16650.894</v>
      </c>
      <c r="R19" s="29">
        <v>0</v>
      </c>
      <c r="S19" s="29">
        <v>-16650.894</v>
      </c>
      <c r="T19" s="29">
        <v>0</v>
      </c>
      <c r="U19" s="29">
        <v>0</v>
      </c>
      <c r="V19" s="29">
        <v>0</v>
      </c>
    </row>
    <row r="20" spans="3:22" ht="15.75" customHeight="1">
      <c r="C20" s="86" t="s">
        <v>648</v>
      </c>
      <c r="D20" s="87" t="s">
        <v>961</v>
      </c>
      <c r="E20" s="29">
        <v>4793904.3990000002</v>
      </c>
      <c r="F20" s="29">
        <v>4793904.3990000002</v>
      </c>
      <c r="G20" s="29">
        <v>0</v>
      </c>
      <c r="H20" s="29"/>
      <c r="I20" s="29">
        <v>0</v>
      </c>
      <c r="J20" s="29">
        <v>0</v>
      </c>
      <c r="K20" s="29">
        <v>0</v>
      </c>
      <c r="L20" s="29"/>
      <c r="M20" s="29">
        <v>0</v>
      </c>
      <c r="N20" s="29">
        <v>0</v>
      </c>
      <c r="O20" s="29">
        <v>0</v>
      </c>
      <c r="P20" s="29"/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</row>
    <row r="21" spans="3:22" ht="15.75" customHeight="1">
      <c r="C21" s="86" t="s">
        <v>649</v>
      </c>
      <c r="D21" s="87" t="s">
        <v>962</v>
      </c>
      <c r="E21" s="29">
        <v>7289114.4610000001</v>
      </c>
      <c r="F21" s="29">
        <v>7289114.4610000001</v>
      </c>
      <c r="G21" s="29">
        <v>0</v>
      </c>
      <c r="H21" s="29"/>
      <c r="I21" s="29">
        <v>0</v>
      </c>
      <c r="J21" s="29">
        <v>0</v>
      </c>
      <c r="K21" s="29">
        <v>0</v>
      </c>
      <c r="L21" s="29"/>
      <c r="M21" s="29">
        <v>-2005.1320000000001</v>
      </c>
      <c r="N21" s="29">
        <v>-2005.1320000000001</v>
      </c>
      <c r="O21" s="29">
        <v>0</v>
      </c>
      <c r="P21" s="29"/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3:22" ht="15.75" customHeight="1">
      <c r="C22" s="86" t="s">
        <v>650</v>
      </c>
      <c r="D22" s="87" t="s">
        <v>963</v>
      </c>
      <c r="E22" s="29">
        <v>3218041.8859999999</v>
      </c>
      <c r="F22" s="29">
        <v>3218041.8859999999</v>
      </c>
      <c r="G22" s="29">
        <v>0</v>
      </c>
      <c r="H22" s="29"/>
      <c r="I22" s="29">
        <v>0</v>
      </c>
      <c r="J22" s="29">
        <v>0</v>
      </c>
      <c r="K22" s="29">
        <v>0</v>
      </c>
      <c r="L22" s="29"/>
      <c r="M22" s="29">
        <v>-956.245</v>
      </c>
      <c r="N22" s="29">
        <v>-956.245</v>
      </c>
      <c r="O22" s="29">
        <v>0</v>
      </c>
      <c r="P22" s="29"/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</row>
    <row r="23" spans="3:22" ht="15.75" customHeight="1">
      <c r="C23" s="86" t="s">
        <v>651</v>
      </c>
      <c r="D23" s="87" t="s">
        <v>964</v>
      </c>
      <c r="E23" s="29">
        <v>0</v>
      </c>
      <c r="F23" s="29">
        <v>0</v>
      </c>
      <c r="G23" s="29">
        <v>0</v>
      </c>
      <c r="H23" s="29"/>
      <c r="I23" s="29">
        <v>0</v>
      </c>
      <c r="J23" s="29">
        <v>0</v>
      </c>
      <c r="K23" s="29">
        <v>0</v>
      </c>
      <c r="L23" s="29"/>
      <c r="M23" s="29">
        <v>0</v>
      </c>
      <c r="N23" s="29">
        <v>0</v>
      </c>
      <c r="O23" s="29">
        <v>0</v>
      </c>
      <c r="P23" s="29"/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</row>
    <row r="24" spans="3:22" ht="15.75" customHeight="1">
      <c r="C24" s="86" t="s">
        <v>652</v>
      </c>
      <c r="D24" s="87" t="s">
        <v>965</v>
      </c>
      <c r="E24" s="29">
        <v>48587.088000000003</v>
      </c>
      <c r="F24" s="29">
        <v>0</v>
      </c>
      <c r="G24" s="29">
        <v>0</v>
      </c>
      <c r="H24" s="29"/>
      <c r="I24" s="29">
        <v>17511.804</v>
      </c>
      <c r="J24" s="29">
        <v>0</v>
      </c>
      <c r="K24" s="29">
        <v>17511.804</v>
      </c>
      <c r="L24" s="29"/>
      <c r="M24" s="29">
        <v>0</v>
      </c>
      <c r="N24" s="29">
        <v>0</v>
      </c>
      <c r="O24" s="29">
        <v>0</v>
      </c>
      <c r="P24" s="29"/>
      <c r="Q24" s="29">
        <v>-16650.894</v>
      </c>
      <c r="R24" s="29">
        <v>0</v>
      </c>
      <c r="S24" s="29">
        <v>-16650.894</v>
      </c>
      <c r="T24" s="29">
        <v>0</v>
      </c>
      <c r="U24" s="29">
        <v>0</v>
      </c>
      <c r="V24" s="29">
        <v>0</v>
      </c>
    </row>
    <row r="25" spans="3:22" ht="15.75" customHeight="1">
      <c r="C25" s="84" t="s">
        <v>653</v>
      </c>
      <c r="D25" s="85" t="s">
        <v>471</v>
      </c>
      <c r="E25" s="29">
        <v>1461806.26</v>
      </c>
      <c r="F25" s="29">
        <v>1311149.2890000001</v>
      </c>
      <c r="G25" s="29">
        <v>150656.97099999999</v>
      </c>
      <c r="H25" s="29"/>
      <c r="I25" s="29">
        <v>3481.864</v>
      </c>
      <c r="J25" s="29">
        <v>0</v>
      </c>
      <c r="K25" s="29">
        <v>3481.864</v>
      </c>
      <c r="L25" s="29"/>
      <c r="M25" s="29">
        <v>703.60699999999997</v>
      </c>
      <c r="N25" s="29">
        <v>488.14400000000001</v>
      </c>
      <c r="O25" s="29">
        <v>215.46299999999999</v>
      </c>
      <c r="P25" s="29"/>
      <c r="Q25" s="29">
        <v>713.649</v>
      </c>
      <c r="R25" s="29">
        <v>0</v>
      </c>
      <c r="S25" s="29">
        <v>713.649</v>
      </c>
      <c r="T25" s="89"/>
      <c r="U25" s="29">
        <v>175306.05900000001</v>
      </c>
      <c r="V25" s="29">
        <v>127.94499999999999</v>
      </c>
    </row>
    <row r="26" spans="3:22" ht="15.75" customHeight="1">
      <c r="C26" s="86" t="s">
        <v>654</v>
      </c>
      <c r="D26" s="87" t="s">
        <v>961</v>
      </c>
      <c r="E26" s="29">
        <v>0</v>
      </c>
      <c r="F26" s="29">
        <v>0</v>
      </c>
      <c r="G26" s="29">
        <v>0</v>
      </c>
      <c r="H26" s="29"/>
      <c r="I26" s="29">
        <v>0</v>
      </c>
      <c r="J26" s="29">
        <v>0</v>
      </c>
      <c r="K26" s="29">
        <v>0</v>
      </c>
      <c r="L26" s="29"/>
      <c r="M26" s="29">
        <v>0</v>
      </c>
      <c r="N26" s="29">
        <v>0</v>
      </c>
      <c r="O26" s="29">
        <v>0</v>
      </c>
      <c r="P26" s="29"/>
      <c r="Q26" s="29">
        <v>0</v>
      </c>
      <c r="R26" s="29">
        <v>0</v>
      </c>
      <c r="S26" s="29">
        <v>0</v>
      </c>
      <c r="T26" s="89"/>
      <c r="U26" s="29">
        <v>0</v>
      </c>
      <c r="V26" s="29">
        <v>0</v>
      </c>
    </row>
    <row r="27" spans="3:22" ht="15.75" customHeight="1">
      <c r="C27" s="86" t="s">
        <v>655</v>
      </c>
      <c r="D27" s="87" t="s">
        <v>962</v>
      </c>
      <c r="E27" s="29">
        <v>0</v>
      </c>
      <c r="F27" s="29">
        <v>0</v>
      </c>
      <c r="G27" s="29">
        <v>0</v>
      </c>
      <c r="H27" s="29"/>
      <c r="I27" s="29">
        <v>0</v>
      </c>
      <c r="J27" s="29">
        <v>0</v>
      </c>
      <c r="K27" s="29">
        <v>0</v>
      </c>
      <c r="L27" s="29"/>
      <c r="M27" s="29">
        <v>0</v>
      </c>
      <c r="N27" s="29">
        <v>0</v>
      </c>
      <c r="O27" s="29">
        <v>0</v>
      </c>
      <c r="P27" s="29"/>
      <c r="Q27" s="29">
        <v>0</v>
      </c>
      <c r="R27" s="29">
        <v>0</v>
      </c>
      <c r="S27" s="29">
        <v>0</v>
      </c>
      <c r="T27" s="89"/>
      <c r="U27" s="29">
        <v>0</v>
      </c>
      <c r="V27" s="29">
        <v>0</v>
      </c>
    </row>
    <row r="28" spans="3:22" ht="15.75" customHeight="1">
      <c r="C28" s="86" t="s">
        <v>656</v>
      </c>
      <c r="D28" s="87" t="s">
        <v>963</v>
      </c>
      <c r="E28" s="29">
        <v>810075.44099999999</v>
      </c>
      <c r="F28" s="29">
        <v>686851.07499999995</v>
      </c>
      <c r="G28" s="29">
        <v>123224.367</v>
      </c>
      <c r="H28" s="29"/>
      <c r="I28" s="29">
        <v>0</v>
      </c>
      <c r="J28" s="29">
        <v>0</v>
      </c>
      <c r="K28" s="29">
        <v>0</v>
      </c>
      <c r="L28" s="29"/>
      <c r="M28" s="29">
        <v>0</v>
      </c>
      <c r="N28" s="29">
        <v>0</v>
      </c>
      <c r="O28" s="29">
        <v>0</v>
      </c>
      <c r="P28" s="29"/>
      <c r="Q28" s="29">
        <v>0</v>
      </c>
      <c r="R28" s="29">
        <v>0</v>
      </c>
      <c r="S28" s="29">
        <v>0</v>
      </c>
      <c r="T28" s="89"/>
      <c r="U28" s="29">
        <v>0</v>
      </c>
      <c r="V28" s="29">
        <v>0</v>
      </c>
    </row>
    <row r="29" spans="3:22" ht="15.75" customHeight="1">
      <c r="C29" s="86" t="s">
        <v>657</v>
      </c>
      <c r="D29" s="87" t="s">
        <v>964</v>
      </c>
      <c r="E29" s="29">
        <v>6000</v>
      </c>
      <c r="F29" s="29">
        <v>6000</v>
      </c>
      <c r="G29" s="29">
        <v>0</v>
      </c>
      <c r="H29" s="29"/>
      <c r="I29" s="29">
        <v>0</v>
      </c>
      <c r="J29" s="29">
        <v>0</v>
      </c>
      <c r="K29" s="29">
        <v>0</v>
      </c>
      <c r="L29" s="29"/>
      <c r="M29" s="29">
        <v>3.5870000000000002</v>
      </c>
      <c r="N29" s="29">
        <v>3.5870000000000002</v>
      </c>
      <c r="O29" s="29">
        <v>0</v>
      </c>
      <c r="P29" s="29"/>
      <c r="Q29" s="29">
        <v>0</v>
      </c>
      <c r="R29" s="29">
        <v>0</v>
      </c>
      <c r="S29" s="29">
        <v>0</v>
      </c>
      <c r="T29" s="89"/>
      <c r="U29" s="29">
        <v>0</v>
      </c>
      <c r="V29" s="29">
        <v>0</v>
      </c>
    </row>
    <row r="30" spans="3:22" ht="15.75" customHeight="1">
      <c r="C30" s="86" t="s">
        <v>658</v>
      </c>
      <c r="D30" s="87" t="s">
        <v>965</v>
      </c>
      <c r="E30" s="29">
        <v>582966.49699999997</v>
      </c>
      <c r="F30" s="29">
        <v>562125.26500000001</v>
      </c>
      <c r="G30" s="29">
        <v>20841.232</v>
      </c>
      <c r="H30" s="29"/>
      <c r="I30" s="29">
        <v>3378.2060000000001</v>
      </c>
      <c r="J30" s="29">
        <v>0</v>
      </c>
      <c r="K30" s="29">
        <v>3378.2060000000001</v>
      </c>
      <c r="L30" s="29"/>
      <c r="M30" s="29">
        <v>436.68099999999998</v>
      </c>
      <c r="N30" s="29">
        <v>432.02</v>
      </c>
      <c r="O30" s="29">
        <v>4.6619999999999999</v>
      </c>
      <c r="P30" s="29"/>
      <c r="Q30" s="29">
        <v>693.673</v>
      </c>
      <c r="R30" s="29">
        <v>0</v>
      </c>
      <c r="S30" s="29">
        <v>693.673</v>
      </c>
      <c r="T30" s="89"/>
      <c r="U30" s="29">
        <v>171795.43400000001</v>
      </c>
      <c r="V30" s="29">
        <v>127.807</v>
      </c>
    </row>
    <row r="31" spans="3:22" ht="15.75" customHeight="1">
      <c r="C31" s="86" t="s">
        <v>659</v>
      </c>
      <c r="D31" s="87" t="s">
        <v>967</v>
      </c>
      <c r="E31" s="29">
        <v>62764.32</v>
      </c>
      <c r="F31" s="29">
        <v>56172.949000000001</v>
      </c>
      <c r="G31" s="29">
        <v>6591.3720000000003</v>
      </c>
      <c r="H31" s="29"/>
      <c r="I31" s="29">
        <v>103.65900000000001</v>
      </c>
      <c r="J31" s="29">
        <v>0</v>
      </c>
      <c r="K31" s="29">
        <v>103.65900000000001</v>
      </c>
      <c r="L31" s="29"/>
      <c r="M31" s="29">
        <v>263.339</v>
      </c>
      <c r="N31" s="29">
        <v>52.536999999999999</v>
      </c>
      <c r="O31" s="29">
        <v>210.80199999999999</v>
      </c>
      <c r="P31" s="29"/>
      <c r="Q31" s="29">
        <v>19.975999999999999</v>
      </c>
      <c r="R31" s="29">
        <v>0</v>
      </c>
      <c r="S31" s="29">
        <v>19.975999999999999</v>
      </c>
      <c r="T31" s="89"/>
      <c r="U31" s="29">
        <v>3510.625</v>
      </c>
      <c r="V31" s="29">
        <v>0.13800000000000001</v>
      </c>
    </row>
    <row r="32" spans="3:22" ht="15.75" customHeight="1" thickBot="1">
      <c r="C32" s="267" t="s">
        <v>660</v>
      </c>
      <c r="D32" s="268" t="s">
        <v>139</v>
      </c>
      <c r="E32" s="269">
        <v>26682275.228</v>
      </c>
      <c r="F32" s="269">
        <v>25115262.215</v>
      </c>
      <c r="G32" s="269">
        <v>1437257.5009999999</v>
      </c>
      <c r="H32" s="269"/>
      <c r="I32" s="269">
        <v>949531.571</v>
      </c>
      <c r="J32" s="269">
        <v>0</v>
      </c>
      <c r="K32" s="269">
        <v>934534.799</v>
      </c>
      <c r="L32" s="269"/>
      <c r="M32" s="269">
        <v>-20270.316999999999</v>
      </c>
      <c r="N32" s="269">
        <v>-9510.74</v>
      </c>
      <c r="O32" s="269">
        <v>-10759.576999999999</v>
      </c>
      <c r="P32" s="269"/>
      <c r="Q32" s="269">
        <v>-373567.52100000001</v>
      </c>
      <c r="R32" s="269">
        <v>0</v>
      </c>
      <c r="S32" s="269">
        <v>-372559.52</v>
      </c>
      <c r="T32" s="269">
        <v>-358022.43099999998</v>
      </c>
      <c r="U32" s="269">
        <v>3157553.1889999998</v>
      </c>
      <c r="V32" s="269">
        <v>547416.75600000005</v>
      </c>
    </row>
    <row r="33" ht="15.75" customHeight="1"/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cale="85" showGridLines="0" fitToPage="1" topLeftCell="C1">
      <selection activeCell="E32" sqref="E32"/>
      <pageMargins left="0.70866141732283472" right="0.70866141732283472" top="0.74803149606299213" bottom="0.74803149606299213" header="0.31496062992125978" footer="0.31496062992125978"/>
      <pageSetup paperSize="9" scale="79" fitToHeight="0" orientation="landscape"/>
      <headerFooter>
        <oddHeader>&amp;CPL
Załącznik XV</oddHeader>
        <oddFooter>&amp;C&amp;P</oddFooter>
      </headerFooter>
    </customSheetView>
  </customSheetViews>
  <mergeCells count="11">
    <mergeCell ref="C4:D4"/>
    <mergeCell ref="E7:K7"/>
    <mergeCell ref="M7:S7"/>
    <mergeCell ref="T7:T8"/>
    <mergeCell ref="U7:V7"/>
    <mergeCell ref="E8:G8"/>
    <mergeCell ref="I8:K8"/>
    <mergeCell ref="M8:O8"/>
    <mergeCell ref="Q8:S8"/>
    <mergeCell ref="U8:U9"/>
    <mergeCell ref="V8:V9"/>
  </mergeCells>
  <pageMargins left="0.70866141732283472" right="0.70866141732283472" top="0.74803149606299213" bottom="0.74803149606299213" header="0.31496062992125978" footer="0.31496062992125978"/>
  <pageSetup paperSize="9" scale="79" fitToHeight="0" orientation="landscape"/>
  <headerFooter>
    <oddHeader>&amp;CPL
Załącznik XV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55"/>
  <sheetViews>
    <sheetView showGridLines="0" tabSelected="1" zoomScale="80" zoomScaleNormal="80" workbookViewId="0"/>
  </sheetViews>
  <sheetFormatPr defaultColWidth="8.85546875" defaultRowHeight="15"/>
  <cols>
    <col min="1" max="1" width="8.85546875" style="21" customWidth="1"/>
    <col min="2" max="2" width="7.42578125" style="409" customWidth="1"/>
    <col min="3" max="3" width="178.42578125" style="20" customWidth="1"/>
    <col min="4" max="4" width="14.85546875" style="21" customWidth="1"/>
    <col min="5" max="5" width="17.42578125" style="43" customWidth="1"/>
    <col min="6" max="6" width="8.85546875" style="21" customWidth="1"/>
    <col min="7" max="16384" width="8.85546875" style="21"/>
  </cols>
  <sheetData>
    <row r="3" spans="2:5" ht="35.450000000000003" customHeight="1">
      <c r="B3" s="408"/>
      <c r="C3" s="244" t="s">
        <v>1060</v>
      </c>
    </row>
    <row r="4" spans="2:5" ht="21" customHeight="1">
      <c r="B4" s="603" t="s">
        <v>1061</v>
      </c>
    </row>
    <row r="5" spans="2:5">
      <c r="C5" s="21"/>
    </row>
    <row r="6" spans="2:5">
      <c r="C6" s="21"/>
    </row>
    <row r="7" spans="2:5" ht="42" customHeight="1">
      <c r="B7" s="862" t="s">
        <v>0</v>
      </c>
      <c r="C7" s="863" t="s">
        <v>1</v>
      </c>
      <c r="D7" s="873" t="s">
        <v>1382</v>
      </c>
      <c r="E7" s="874" t="s">
        <v>986</v>
      </c>
    </row>
    <row r="8" spans="2:5" ht="21" customHeight="1">
      <c r="B8" s="864" t="s">
        <v>2</v>
      </c>
      <c r="C8" s="865" t="s">
        <v>1230</v>
      </c>
      <c r="D8" s="866" t="s">
        <v>4</v>
      </c>
      <c r="E8" s="867" t="s">
        <v>987</v>
      </c>
    </row>
    <row r="9" spans="2:5" ht="21" customHeight="1">
      <c r="B9" s="864" t="s">
        <v>5</v>
      </c>
      <c r="C9" s="865" t="s">
        <v>1231</v>
      </c>
      <c r="D9" s="866" t="s">
        <v>4</v>
      </c>
      <c r="E9" s="868" t="s">
        <v>1020</v>
      </c>
    </row>
    <row r="10" spans="2:5" ht="21" customHeight="1">
      <c r="B10" s="869" t="s">
        <v>7</v>
      </c>
      <c r="C10" s="865" t="s">
        <v>1232</v>
      </c>
      <c r="D10" s="866" t="s">
        <v>13</v>
      </c>
      <c r="E10" s="870" t="s">
        <v>987</v>
      </c>
    </row>
    <row r="11" spans="2:5" ht="21" customHeight="1">
      <c r="B11" s="869" t="s">
        <v>8</v>
      </c>
      <c r="C11" s="865" t="s">
        <v>1233</v>
      </c>
      <c r="D11" s="866" t="s">
        <v>13</v>
      </c>
      <c r="E11" s="870" t="s">
        <v>987</v>
      </c>
    </row>
    <row r="12" spans="2:5" ht="21" customHeight="1">
      <c r="B12" s="869" t="s">
        <v>9</v>
      </c>
      <c r="C12" s="865" t="s">
        <v>1234</v>
      </c>
      <c r="D12" s="866" t="s">
        <v>13</v>
      </c>
      <c r="E12" s="870" t="s">
        <v>987</v>
      </c>
    </row>
    <row r="13" spans="2:5" ht="21" customHeight="1">
      <c r="B13" s="864" t="s">
        <v>10</v>
      </c>
      <c r="C13" s="865" t="s">
        <v>1383</v>
      </c>
      <c r="D13" s="866" t="s">
        <v>13</v>
      </c>
      <c r="E13" s="870" t="s">
        <v>987</v>
      </c>
    </row>
    <row r="14" spans="2:5" s="374" customFormat="1" ht="21" customHeight="1">
      <c r="B14" s="864" t="s">
        <v>11</v>
      </c>
      <c r="C14" s="871" t="s">
        <v>1235</v>
      </c>
      <c r="D14" s="877" t="s">
        <v>1168</v>
      </c>
      <c r="E14" s="872" t="s">
        <v>987</v>
      </c>
    </row>
    <row r="15" spans="2:5" ht="21" customHeight="1">
      <c r="B15" s="869" t="s">
        <v>12</v>
      </c>
      <c r="C15" s="865" t="s">
        <v>1236</v>
      </c>
      <c r="D15" s="866" t="s">
        <v>21</v>
      </c>
      <c r="E15" s="870" t="s">
        <v>987</v>
      </c>
    </row>
    <row r="16" spans="2:5" ht="21" customHeight="1">
      <c r="B16" s="869" t="s">
        <v>14</v>
      </c>
      <c r="C16" s="865" t="s">
        <v>1237</v>
      </c>
      <c r="D16" s="866" t="s">
        <v>21</v>
      </c>
      <c r="E16" s="870" t="s">
        <v>987</v>
      </c>
    </row>
    <row r="17" spans="2:5" s="50" customFormat="1" ht="21" customHeight="1">
      <c r="B17" s="869" t="s">
        <v>15</v>
      </c>
      <c r="C17" s="865" t="s">
        <v>1228</v>
      </c>
      <c r="D17" s="875" t="s">
        <v>21</v>
      </c>
      <c r="E17" s="876" t="s">
        <v>987</v>
      </c>
    </row>
    <row r="18" spans="2:5" s="50" customFormat="1" ht="21" customHeight="1">
      <c r="B18" s="864" t="s">
        <v>16</v>
      </c>
      <c r="C18" s="865" t="s">
        <v>1229</v>
      </c>
      <c r="D18" s="875" t="s">
        <v>21</v>
      </c>
      <c r="E18" s="876" t="s">
        <v>987</v>
      </c>
    </row>
    <row r="19" spans="2:5" ht="21" customHeight="1">
      <c r="B19" s="864" t="s">
        <v>17</v>
      </c>
      <c r="C19" s="865" t="s">
        <v>28</v>
      </c>
      <c r="D19" s="866" t="s">
        <v>29</v>
      </c>
      <c r="E19" s="870" t="s">
        <v>987</v>
      </c>
    </row>
    <row r="20" spans="2:5" ht="21" customHeight="1">
      <c r="B20" s="869" t="s">
        <v>18</v>
      </c>
      <c r="C20" s="865" t="s">
        <v>31</v>
      </c>
      <c r="D20" s="866" t="s">
        <v>29</v>
      </c>
      <c r="E20" s="870" t="s">
        <v>987</v>
      </c>
    </row>
    <row r="21" spans="2:5" ht="21" customHeight="1">
      <c r="B21" s="869" t="s">
        <v>19</v>
      </c>
      <c r="C21" s="865" t="s">
        <v>33</v>
      </c>
      <c r="D21" s="866" t="s">
        <v>29</v>
      </c>
      <c r="E21" s="870" t="s">
        <v>987</v>
      </c>
    </row>
    <row r="22" spans="2:5" ht="21" customHeight="1">
      <c r="B22" s="869" t="s">
        <v>22</v>
      </c>
      <c r="C22" s="865" t="s">
        <v>1238</v>
      </c>
      <c r="D22" s="866" t="s">
        <v>36</v>
      </c>
      <c r="E22" s="870" t="s">
        <v>987</v>
      </c>
    </row>
    <row r="23" spans="2:5" ht="21" customHeight="1">
      <c r="B23" s="864" t="s">
        <v>24</v>
      </c>
      <c r="C23" s="865" t="s">
        <v>41</v>
      </c>
      <c r="D23" s="866" t="s">
        <v>36</v>
      </c>
      <c r="E23" s="870" t="s">
        <v>987</v>
      </c>
    </row>
    <row r="24" spans="2:5" ht="21" customHeight="1">
      <c r="B24" s="864" t="s">
        <v>25</v>
      </c>
      <c r="C24" s="865" t="s">
        <v>46</v>
      </c>
      <c r="D24" s="866" t="s">
        <v>43</v>
      </c>
      <c r="E24" s="870" t="s">
        <v>987</v>
      </c>
    </row>
    <row r="25" spans="2:5" ht="21" customHeight="1">
      <c r="B25" s="869" t="s">
        <v>26</v>
      </c>
      <c r="C25" s="865" t="s">
        <v>48</v>
      </c>
      <c r="D25" s="866" t="s">
        <v>43</v>
      </c>
      <c r="E25" s="870" t="s">
        <v>987</v>
      </c>
    </row>
    <row r="26" spans="2:5" s="879" customFormat="1" ht="21" customHeight="1">
      <c r="B26" s="881" t="s">
        <v>27</v>
      </c>
      <c r="C26" s="865" t="s">
        <v>50</v>
      </c>
      <c r="D26" s="875" t="s">
        <v>43</v>
      </c>
      <c r="E26" s="876" t="s">
        <v>987</v>
      </c>
    </row>
    <row r="27" spans="2:5" s="879" customFormat="1" ht="21" customHeight="1">
      <c r="B27" s="881" t="s">
        <v>30</v>
      </c>
      <c r="C27" s="865" t="s">
        <v>52</v>
      </c>
      <c r="D27" s="875" t="s">
        <v>43</v>
      </c>
      <c r="E27" s="876" t="s">
        <v>987</v>
      </c>
    </row>
    <row r="28" spans="2:5" s="879" customFormat="1" ht="21" customHeight="1">
      <c r="B28" s="881" t="s">
        <v>32</v>
      </c>
      <c r="C28" s="865" t="s">
        <v>54</v>
      </c>
      <c r="D28" s="875" t="s">
        <v>43</v>
      </c>
      <c r="E28" s="876" t="s">
        <v>987</v>
      </c>
    </row>
    <row r="29" spans="2:5" s="879" customFormat="1" ht="21" customHeight="1">
      <c r="B29" s="881" t="s">
        <v>34</v>
      </c>
      <c r="C29" s="865" t="s">
        <v>56</v>
      </c>
      <c r="D29" s="875" t="s">
        <v>43</v>
      </c>
      <c r="E29" s="876" t="s">
        <v>987</v>
      </c>
    </row>
    <row r="30" spans="2:5" s="879" customFormat="1" ht="21" customHeight="1">
      <c r="B30" s="881" t="s">
        <v>35</v>
      </c>
      <c r="C30" s="865" t="s">
        <v>58</v>
      </c>
      <c r="D30" s="875" t="s">
        <v>43</v>
      </c>
      <c r="E30" s="876" t="s">
        <v>987</v>
      </c>
    </row>
    <row r="31" spans="2:5" s="879" customFormat="1" ht="21" customHeight="1">
      <c r="B31" s="881" t="s">
        <v>37</v>
      </c>
      <c r="C31" s="865" t="s">
        <v>61</v>
      </c>
      <c r="D31" s="875" t="s">
        <v>43</v>
      </c>
      <c r="E31" s="876" t="s">
        <v>987</v>
      </c>
    </row>
    <row r="32" spans="2:5" s="879" customFormat="1" ht="21" customHeight="1">
      <c r="B32" s="881" t="s">
        <v>39</v>
      </c>
      <c r="C32" s="865" t="s">
        <v>63</v>
      </c>
      <c r="D32" s="875" t="s">
        <v>43</v>
      </c>
      <c r="E32" s="876" t="s">
        <v>987</v>
      </c>
    </row>
    <row r="33" spans="2:5" s="879" customFormat="1" ht="21" customHeight="1">
      <c r="B33" s="881" t="s">
        <v>40</v>
      </c>
      <c r="C33" s="865" t="s">
        <v>65</v>
      </c>
      <c r="D33" s="875" t="s">
        <v>43</v>
      </c>
      <c r="E33" s="876" t="s">
        <v>987</v>
      </c>
    </row>
    <row r="34" spans="2:5" s="879" customFormat="1" ht="21" customHeight="1">
      <c r="B34" s="881" t="s">
        <v>42</v>
      </c>
      <c r="C34" s="865" t="s">
        <v>67</v>
      </c>
      <c r="D34" s="875" t="s">
        <v>43</v>
      </c>
      <c r="E34" s="876" t="s">
        <v>987</v>
      </c>
    </row>
    <row r="35" spans="2:5" s="879" customFormat="1" ht="21" customHeight="1">
      <c r="B35" s="881" t="s">
        <v>44</v>
      </c>
      <c r="C35" s="865" t="s">
        <v>1239</v>
      </c>
      <c r="D35" s="875" t="s">
        <v>69</v>
      </c>
      <c r="E35" s="876" t="s">
        <v>987</v>
      </c>
    </row>
    <row r="36" spans="2:5" s="879" customFormat="1" ht="21" customHeight="1">
      <c r="B36" s="881" t="s">
        <v>45</v>
      </c>
      <c r="C36" s="865" t="s">
        <v>1240</v>
      </c>
      <c r="D36" s="875" t="s">
        <v>73</v>
      </c>
      <c r="E36" s="876" t="s">
        <v>987</v>
      </c>
    </row>
    <row r="37" spans="2:5" s="879" customFormat="1" ht="21" customHeight="1">
      <c r="B37" s="881" t="s">
        <v>47</v>
      </c>
      <c r="C37" s="865" t="s">
        <v>1241</v>
      </c>
      <c r="D37" s="875" t="s">
        <v>73</v>
      </c>
      <c r="E37" s="876" t="s">
        <v>987</v>
      </c>
    </row>
    <row r="38" spans="2:5" s="879" customFormat="1" ht="21" customHeight="1">
      <c r="B38" s="881" t="s">
        <v>49</v>
      </c>
      <c r="C38" s="865" t="s">
        <v>1242</v>
      </c>
      <c r="D38" s="875" t="s">
        <v>80</v>
      </c>
      <c r="E38" s="876" t="s">
        <v>987</v>
      </c>
    </row>
    <row r="39" spans="2:5" s="879" customFormat="1" ht="21" customHeight="1">
      <c r="B39" s="881" t="s">
        <v>51</v>
      </c>
      <c r="C39" s="865" t="s">
        <v>1243</v>
      </c>
      <c r="D39" s="875" t="s">
        <v>80</v>
      </c>
      <c r="E39" s="876" t="s">
        <v>987</v>
      </c>
    </row>
    <row r="40" spans="2:5" s="879" customFormat="1" ht="21" customHeight="1">
      <c r="B40" s="881" t="s">
        <v>53</v>
      </c>
      <c r="C40" s="865" t="s">
        <v>1244</v>
      </c>
      <c r="D40" s="875" t="s">
        <v>80</v>
      </c>
      <c r="E40" s="876" t="s">
        <v>987</v>
      </c>
    </row>
    <row r="41" spans="2:5" s="879" customFormat="1" ht="21" customHeight="1">
      <c r="B41" s="881" t="s">
        <v>55</v>
      </c>
      <c r="C41" s="865" t="s">
        <v>1245</v>
      </c>
      <c r="D41" s="875" t="s">
        <v>80</v>
      </c>
      <c r="E41" s="876" t="s">
        <v>987</v>
      </c>
    </row>
    <row r="42" spans="2:5" s="879" customFormat="1" ht="21" customHeight="1">
      <c r="B42" s="881" t="s">
        <v>57</v>
      </c>
      <c r="C42" s="865" t="s">
        <v>1246</v>
      </c>
      <c r="D42" s="875" t="s">
        <v>80</v>
      </c>
      <c r="E42" s="876" t="s">
        <v>987</v>
      </c>
    </row>
    <row r="43" spans="2:5" s="879" customFormat="1" ht="21" customHeight="1">
      <c r="B43" s="881" t="s">
        <v>59</v>
      </c>
      <c r="C43" s="865" t="s">
        <v>1247</v>
      </c>
      <c r="D43" s="875" t="s">
        <v>80</v>
      </c>
      <c r="E43" s="876" t="s">
        <v>987</v>
      </c>
    </row>
    <row r="44" spans="2:5" s="879" customFormat="1" ht="21" customHeight="1">
      <c r="B44" s="881" t="s">
        <v>60</v>
      </c>
      <c r="C44" s="865" t="s">
        <v>1248</v>
      </c>
      <c r="D44" s="875" t="s">
        <v>87</v>
      </c>
      <c r="E44" s="876" t="s">
        <v>987</v>
      </c>
    </row>
    <row r="45" spans="2:5" s="879" customFormat="1" ht="21" customHeight="1">
      <c r="B45" s="881" t="s">
        <v>62</v>
      </c>
      <c r="C45" s="865" t="s">
        <v>1249</v>
      </c>
      <c r="D45" s="875" t="s">
        <v>89</v>
      </c>
      <c r="E45" s="876" t="s">
        <v>987</v>
      </c>
    </row>
    <row r="46" spans="2:5" s="885" customFormat="1" ht="21" customHeight="1">
      <c r="B46" s="881" t="s">
        <v>64</v>
      </c>
      <c r="C46" s="882" t="s">
        <v>1250</v>
      </c>
      <c r="D46" s="883" t="s">
        <v>1168</v>
      </c>
      <c r="E46" s="884" t="s">
        <v>987</v>
      </c>
    </row>
    <row r="47" spans="2:5" s="879" customFormat="1" ht="21" customHeight="1">
      <c r="B47" s="881" t="s">
        <v>66</v>
      </c>
      <c r="C47" s="865" t="s">
        <v>1251</v>
      </c>
      <c r="D47" s="875" t="s">
        <v>91</v>
      </c>
      <c r="E47" s="876" t="s">
        <v>987</v>
      </c>
    </row>
    <row r="48" spans="2:5" s="879" customFormat="1" ht="21" customHeight="1">
      <c r="B48" s="881" t="s">
        <v>68</v>
      </c>
      <c r="C48" s="865" t="s">
        <v>1252</v>
      </c>
      <c r="D48" s="875" t="s">
        <v>91</v>
      </c>
      <c r="E48" s="876" t="s">
        <v>987</v>
      </c>
    </row>
    <row r="49" spans="2:5" s="879" customFormat="1" ht="21" customHeight="1">
      <c r="B49" s="881" t="s">
        <v>70</v>
      </c>
      <c r="C49" s="865" t="s">
        <v>1253</v>
      </c>
      <c r="D49" s="875" t="s">
        <v>91</v>
      </c>
      <c r="E49" s="876" t="s">
        <v>987</v>
      </c>
    </row>
    <row r="50" spans="2:5" s="879" customFormat="1" ht="21" customHeight="1">
      <c r="B50" s="881" t="s">
        <v>72</v>
      </c>
      <c r="C50" s="865" t="s">
        <v>1254</v>
      </c>
      <c r="D50" s="875" t="s">
        <v>91</v>
      </c>
      <c r="E50" s="876" t="s">
        <v>987</v>
      </c>
    </row>
    <row r="51" spans="2:5" s="879" customFormat="1" ht="21" customHeight="1">
      <c r="B51" s="881" t="s">
        <v>74</v>
      </c>
      <c r="C51" s="865" t="s">
        <v>1255</v>
      </c>
      <c r="D51" s="875" t="s">
        <v>91</v>
      </c>
      <c r="E51" s="876" t="s">
        <v>987</v>
      </c>
    </row>
    <row r="52" spans="2:5" s="879" customFormat="1" ht="21" customHeight="1">
      <c r="B52" s="881" t="s">
        <v>75</v>
      </c>
      <c r="C52" s="865" t="s">
        <v>1256</v>
      </c>
      <c r="D52" s="875" t="s">
        <v>97</v>
      </c>
      <c r="E52" s="876" t="s">
        <v>987</v>
      </c>
    </row>
    <row r="53" spans="2:5" s="879" customFormat="1" ht="21" customHeight="1">
      <c r="B53" s="881" t="s">
        <v>77</v>
      </c>
      <c r="C53" s="865" t="s">
        <v>1257</v>
      </c>
      <c r="D53" s="875" t="s">
        <v>97</v>
      </c>
      <c r="E53" s="876" t="s">
        <v>987</v>
      </c>
    </row>
    <row r="54" spans="2:5" ht="21" customHeight="1">
      <c r="B54" s="864" t="s">
        <v>78</v>
      </c>
      <c r="C54" s="865" t="s">
        <v>1258</v>
      </c>
      <c r="D54" s="866" t="s">
        <v>97</v>
      </c>
      <c r="E54" s="870" t="s">
        <v>987</v>
      </c>
    </row>
    <row r="55" spans="2:5" ht="21" customHeight="1">
      <c r="B55" s="864" t="s">
        <v>79</v>
      </c>
      <c r="C55" s="865" t="s">
        <v>1381</v>
      </c>
      <c r="D55" s="878" t="s">
        <v>1168</v>
      </c>
      <c r="E55" s="867" t="s">
        <v>987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cale="80" showGridLines="0">
      <selection activeCell="C23" sqref="C23"/>
      <pageMargins left="0.25" right="0.25" top="0.75" bottom="0.75" header="0.3" footer="0.3"/>
      <pageSetup paperSize="9" fitToWidth="0" orientation="landscape" r:id="rId1"/>
      <headerFooter>
        <oddHeader>&amp;CPL
Załącznik I</oddHeader>
        <oddFooter>&amp;C1</oddFooter>
      </headerFooter>
    </customSheetView>
  </customSheetViews>
  <phoneticPr fontId="83" type="noConversion"/>
  <hyperlinks>
    <hyperlink ref="C8" location="'EU OV1'!A1" display="EU OV1 – Przegląd łącznych kwot ekspozycji na ryzyko" xr:uid="{00000000-0004-0000-0100-000000000000}"/>
    <hyperlink ref="C9" location="'EU KM1'!A1" display="EU KM1 – Najważniejsze wskaźniki" xr:uid="{00000000-0004-0000-0100-000001000000}"/>
    <hyperlink ref="C10" location="'EU LI 1'!A1" display="EU LI1: Różnice między rachunkowym a ostrożnościowym zakresem konsolidacji oraz przyporządkowanie kategorii sprawozdań finansowych do kategorii ryzyka regulacyjnego" xr:uid="{00000000-0004-0000-0100-000002000000}"/>
    <hyperlink ref="C11" location="'EU LI 2'!A1" display="EU LI2: Główne źródła różnic między regulacyjnymi kwotami ekspozycji a wartościami bilansowymi w sprawozdaniach finansowych " xr:uid="{00000000-0004-0000-0100-000003000000}"/>
    <hyperlink ref="C12" location="'EU LI3'!A1" display="EU LI3 – Zarys różnic w zakresach konsolidacji (każdego podmiotu) " xr:uid="{00000000-0004-0000-0100-000004000000}"/>
    <hyperlink ref="C13" location="'EU PV1'!A1" display="EU PV1 - Prudent valuation adjustments (PVA)" xr:uid="{00000000-0004-0000-0100-000005000000}"/>
    <hyperlink ref="C15" location="'EU CC1'!A1" display="EU CC1 – Struktura regulacyjnych funduszy własnych" xr:uid="{00000000-0004-0000-0100-000006000000}"/>
    <hyperlink ref="C16" location="'EU CC2 '!A1" display="EU CC2 – Uzgodnienie regulacyjnych funduszy własnych z bilansem w zbadanym sprawozdaniu finansowym" xr:uid="{00000000-0004-0000-0100-000007000000}"/>
    <hyperlink ref="C17" location="'EU CCA_obligacje'!A1" display="EU CCA_obligacje: Główne cechy regulacyjnych instrumentów funduszy własnych i instrumentów zobowiązań kwalifikowalnych" xr:uid="{00000000-0004-0000-0100-000008000000}"/>
    <hyperlink ref="C19" location="'EU LR1 – LRSum'!A1" display="EU LR1 – LRSum: Zestawienie dotyczące uzgodnienia aktywów księgowych i ekspozycji wskaźnika dźwigni" xr:uid="{00000000-0004-0000-0100-000009000000}"/>
    <hyperlink ref="C20" location="'EU LR2 - LRCom'!A1" display="EU LR2 – LRCom: Wspólne ujawnianie wskaźnika dźwigni" xr:uid="{00000000-0004-0000-0100-00000A000000}"/>
    <hyperlink ref="C21" location="'EU LR3 – LRSpl'!A1" display="EU LR3 – LRSpl: Podział ekspozycji bilansowych (z wyłączeniem instrumentów pochodnych, transakcji finansowanych z użyciem papierów wartościowych (SFT) i ekspozycji wyłączonych)" xr:uid="{00000000-0004-0000-0100-00000B000000}"/>
    <hyperlink ref="C22" location="'EU LIQ1'!A1" display="EU LIQ1 – Informacje ilościowe na temat wskaźnika pokrycia wypływów netto" xr:uid="{00000000-0004-0000-0100-00000C000000}"/>
    <hyperlink ref="C23" location="'EU LIQ2'!A1" display="EU LIQ2: Wskaźnik stabilnego finansowania netto " xr:uid="{00000000-0004-0000-0100-00000D000000}"/>
    <hyperlink ref="C24" location="'EU CR1'!A1" display="EU CR1: Ekspozycje obsługiwane i nieobsługiwane oraz powiązane rezerwy" xr:uid="{00000000-0004-0000-0100-00000E000000}"/>
    <hyperlink ref="C25" location="'EU CR1-A'!A1" display="EU CR1-A: Termin zapadalności ekspozycji" xr:uid="{00000000-0004-0000-0100-00000F000000}"/>
    <hyperlink ref="C26" location="'EU CR2'!A1" display="EU CR2: Zmiany stanu nieobsługiwanych kredytów i zaliczek" xr:uid="{00000000-0004-0000-0100-000010000000}"/>
    <hyperlink ref="C27" location="'EU CR2a'!A1" display="EU CR2a: Zmiany stanu nieobsługiwanych kredytów i zaliczek oraz powiązanych skumulowanych odzyskanych kwot netto" xr:uid="{00000000-0004-0000-0100-000011000000}"/>
    <hyperlink ref="C28" location="'EU CQ1'!A1" display="EU CQ1: Jakość kredytowa ekspozycji restrukturyzowanych" xr:uid="{00000000-0004-0000-0100-000012000000}"/>
    <hyperlink ref="C29" location="'EU CQ2'!A1" display="EU CQ2: Jakość działań restrukturyzacyjnych" xr:uid="{00000000-0004-0000-0100-000013000000}"/>
    <hyperlink ref="C30" location="'EU CQ3'!A1" display="EU CQ3: Jakość kredytowa przeterminowanych ekspozycji obsługiwanych i nieobsługiwanych w podziale według liczby dni przeterminowania" xr:uid="{00000000-0004-0000-0100-000014000000}"/>
    <hyperlink ref="C31" location="'EU CQ5'!A1" display="EU CQ5: Jakość kredytowa kredytów i zaliczek według branż" xr:uid="{00000000-0004-0000-0100-000015000000}"/>
    <hyperlink ref="C32" location="'EU CQ6'!A1" display="EU CQ6: Wycena zabezpieczenia – kredyty i zaliczki " xr:uid="{00000000-0004-0000-0100-000016000000}"/>
    <hyperlink ref="C33" location="'EU CQ7'!A1" display="EU CQ7: Zabezpieczenia uzyskane przez przejęcie i postępowania egzekucyjne " xr:uid="{00000000-0004-0000-0100-000017000000}"/>
    <hyperlink ref="C34" location="'EU CQ8'!A1" display="EU CQ8: Zabezpieczenia uzyskane przez przejęcie i postępowania egzekucyjne – w podziale według analiz analogicznych" xr:uid="{00000000-0004-0000-0100-000018000000}"/>
    <hyperlink ref="C35" location="'EU CR3'!A1" display="EU CR3 – Przegląd technik ograniczania ryzyka kredytowego:  Ujawnianie informacji na temat stosowania technik ograniczania ryzyka kredytowego" xr:uid="{00000000-0004-0000-0100-000019000000}"/>
    <hyperlink ref="C36" location="'EU CR4'!A1" display="EU CR4 – Metoda standardowa – Ekspozycja na ryzyko kredytowe i skutki ograniczania ryzyka kredytowego" xr:uid="{00000000-0004-0000-0100-00001A000000}"/>
    <hyperlink ref="C37" location="'EU CR5'!A1" display="EU CR5 – Metoda standardowa" xr:uid="{00000000-0004-0000-0100-00001B000000}"/>
    <hyperlink ref="C38" location="'EU CCR1'!A1" display="EU CCR1 – Analiza ekspozycji na ryzyko kredytowe kontrahenta (CCR) według metody" xr:uid="{00000000-0004-0000-0100-00001C000000}"/>
    <hyperlink ref="C39" location="'EU CCR2'!A1" display="EU CCR2 – Transakcje podlegające wymogom w zakresie funduszy własnych z tytułu ryzyka związanego z korektą wyceny kredytowej" xr:uid="{00000000-0004-0000-0100-00001D000000}"/>
    <hyperlink ref="C40" location="'EU CCR3'!A1" display="EU CCR3: Metoda standardowa – ekspozycje na ryzyko kredytowe kontrahenta (CCR) według regulacyjnych kategorii ekspozycji i wag ryzyka" xr:uid="{00000000-0004-0000-0100-00001E000000}"/>
    <hyperlink ref="C41" location="'EU CCR5'!A1" display="EU CCR5 – Struktura zabezpieczenia dla ekspozycji na ryzyko kredytowe kontrahenta (CCR)" xr:uid="{00000000-0004-0000-0100-00001F000000}"/>
    <hyperlink ref="C42" location="'EU CCR6'!A1" display="EU CCR6 – Ekspozycje z tytułu kredytowych instrumentów pochodnych" xr:uid="{00000000-0004-0000-0100-000020000000}"/>
    <hyperlink ref="C43" location="'EU CCR8'!A1" display="EU CCR8 – Ekspozycje wobec kontrahentów centralnych" xr:uid="{00000000-0004-0000-0100-000021000000}"/>
    <hyperlink ref="C44" location="'EU MR1'!A1" display="EU MR1 – Ryzyko rynkowe w ramach metody standardowej" xr:uid="{00000000-0004-0000-0100-000022000000}"/>
    <hyperlink ref="C45" location="'EU OR1'!A1" display="EU OR1 – Wymogi w zakresie funduszy własnych z tytułu ryzyka operacyjnego i kwoty ekspozycji ważonych ryzykiem" xr:uid="{00000000-0004-0000-0100-000023000000}"/>
    <hyperlink ref="C47" location="'EU REM1'!A1" display="EU REM1 – Wynagrodzenie przyznane za dany rok obrachunkowy " xr:uid="{00000000-0004-0000-0100-000024000000}"/>
    <hyperlink ref="C48" location="'EU REM2'!A1" display="EU REM2 – Płatności specjalne na rzecz pracowników, których działalność zawodowa ma istotny wpływ na profil ryzyka instytucji (określony personel)" xr:uid="{00000000-0004-0000-0100-000025000000}"/>
    <hyperlink ref="C49" location="'EU REM3'!A1" display="EU REM3 – Wynagrodzenie odroczone " xr:uid="{00000000-0004-0000-0100-000026000000}"/>
    <hyperlink ref="C50" location="'EU REM4'!A1" display="EU REM4 – Wynagrodzenie w wysokości co najmniej 1 mln EUR rocznie" xr:uid="{00000000-0004-0000-0100-000027000000}"/>
    <hyperlink ref="C51" location="'EU REM5'!A1" display="EU REM5 – Informacje na temat wynagrodzenia pracowników, których działalność zawodowa ma istotny wpływ na profil ryzyka instytucji (określony personel)" xr:uid="{00000000-0004-0000-0100-000028000000}"/>
    <hyperlink ref="C52" location="'EU AE1'!A1" display="EU AE1 – Aktywa obciążone i aktywa wolne od obciążeń" xr:uid="{00000000-0004-0000-0100-000029000000}"/>
    <hyperlink ref="C53" location="'EU AE2'!A1" display="EU AE2 – Otrzymane zabezpieczenia i wyemitowane własne dłużne papiery wartościowe" xr:uid="{00000000-0004-0000-0100-00002A000000}"/>
    <hyperlink ref="C54" location="'EU AE3'!A1" display="EU AE3 – Źródła obciążenia" xr:uid="{00000000-0004-0000-0100-00002B000000}"/>
    <hyperlink ref="C55" location="'EU IRRBB1'!A1" display="EU IRRBB1: Ryzyka stopy procentowej z tytułu działalności w ramach portfela bankowego" xr:uid="{00000000-0004-0000-0100-00002C000000}"/>
    <hyperlink ref="C46" location="ORM!A1" display="ORM - Rozkład strat rzeczywistych z tytułu ryzyka operacyjnego według rodzajów i kategorii zdarzenia" xr:uid="{00000000-0004-0000-0100-00002D000000}"/>
    <hyperlink ref="C14" location="IFRS9!A1" display="IFRS9 - Porównanie funduszy własnych, współczynnika kapitałowego oraz wskaźnika dźwigni finansowej z uwzględnieniem i bez uwzględnienia rozwiązań przejściowych dot. MSSF 9" xr:uid="{00000000-0004-0000-0100-00002E000000}"/>
    <hyperlink ref="C18" location="'EU CCA_akcje '!A1" display="EU CCA_akcje: Główne cechy regulacyjnych instrumentów funduszy własnych i instrumentów zobowiązań kwalifikowalnych" xr:uid="{00000000-0004-0000-0100-00002F000000}"/>
  </hyperlinks>
  <pageMargins left="0.25" right="0.25" top="0.75" bottom="0.75" header="0.3" footer="0.3"/>
  <pageSetup paperSize="9" fitToWidth="0" orientation="landscape" r:id="rId2"/>
  <headerFooter>
    <oddHeader>&amp;CPL
Załącznik I</oddHeader>
    <oddFooter>&amp;C1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9D239"/>
    <pageSetUpPr fitToPage="1"/>
  </sheetPr>
  <dimension ref="C3:J10"/>
  <sheetViews>
    <sheetView showGridLines="0" zoomScaleNormal="100" workbookViewId="0"/>
  </sheetViews>
  <sheetFormatPr defaultColWidth="9.140625" defaultRowHeight="15"/>
  <cols>
    <col min="1" max="1" width="3.5703125" style="21" customWidth="1"/>
    <col min="2" max="2" width="5.42578125" style="21" customWidth="1"/>
    <col min="3" max="3" width="2.42578125" style="21" customWidth="1"/>
    <col min="4" max="4" width="39.85546875" style="21" customWidth="1"/>
    <col min="5" max="10" width="12" style="21" customWidth="1"/>
    <col min="11" max="11" width="9.140625" style="21" customWidth="1"/>
    <col min="12" max="16384" width="9.140625" style="21"/>
  </cols>
  <sheetData>
    <row r="3" spans="3:10" ht="21" customHeight="1">
      <c r="C3" s="58" t="s">
        <v>48</v>
      </c>
    </row>
    <row r="4" spans="3:10" ht="15.75" thickBot="1">
      <c r="C4" s="992" t="s">
        <v>960</v>
      </c>
      <c r="D4" s="1013"/>
    </row>
    <row r="5" spans="3:10">
      <c r="C5" s="270"/>
      <c r="D5" s="249"/>
      <c r="E5" s="504" t="s">
        <v>102</v>
      </c>
      <c r="F5" s="504" t="s">
        <v>103</v>
      </c>
      <c r="G5" s="504" t="s">
        <v>104</v>
      </c>
      <c r="H5" s="504" t="s">
        <v>140</v>
      </c>
      <c r="I5" s="504" t="s">
        <v>141</v>
      </c>
      <c r="J5" s="504" t="s">
        <v>207</v>
      </c>
    </row>
    <row r="6" spans="3:10" ht="16.350000000000001" customHeight="1">
      <c r="C6" s="249"/>
      <c r="D6" s="249"/>
      <c r="E6" s="1058" t="s">
        <v>661</v>
      </c>
      <c r="F6" s="1038"/>
      <c r="G6" s="1038"/>
      <c r="H6" s="1038"/>
      <c r="I6" s="1038"/>
      <c r="J6" s="1038"/>
    </row>
    <row r="7" spans="3:10" ht="50.25" customHeight="1" thickBot="1">
      <c r="C7" s="271"/>
      <c r="D7" s="394"/>
      <c r="E7" s="498" t="s">
        <v>662</v>
      </c>
      <c r="F7" s="498" t="s">
        <v>663</v>
      </c>
      <c r="G7" s="498" t="s">
        <v>664</v>
      </c>
      <c r="H7" s="498" t="s">
        <v>665</v>
      </c>
      <c r="I7" s="498" t="s">
        <v>666</v>
      </c>
      <c r="J7" s="498" t="s">
        <v>139</v>
      </c>
    </row>
    <row r="8" spans="3:10" ht="18" customHeight="1" thickTop="1">
      <c r="C8" s="90">
        <v>1</v>
      </c>
      <c r="D8" s="91" t="s">
        <v>638</v>
      </c>
      <c r="E8" s="92">
        <v>10481</v>
      </c>
      <c r="F8" s="92">
        <v>780007</v>
      </c>
      <c r="G8" s="92">
        <v>1430408</v>
      </c>
      <c r="H8" s="92">
        <v>5033447</v>
      </c>
      <c r="I8" s="92">
        <v>180260</v>
      </c>
      <c r="J8" s="92">
        <v>7434603</v>
      </c>
    </row>
    <row r="9" spans="3:10" ht="18" customHeight="1">
      <c r="C9" s="93">
        <v>2</v>
      </c>
      <c r="D9" s="94" t="s">
        <v>647</v>
      </c>
      <c r="E9" s="95">
        <v>0</v>
      </c>
      <c r="F9" s="95">
        <v>4874997</v>
      </c>
      <c r="G9" s="95">
        <v>4134796</v>
      </c>
      <c r="H9" s="95">
        <v>6337754</v>
      </c>
      <c r="I9" s="95">
        <v>0</v>
      </c>
      <c r="J9" s="95">
        <v>15347547</v>
      </c>
    </row>
    <row r="10" spans="3:10" ht="18" customHeight="1" thickBot="1">
      <c r="C10" s="93">
        <v>3</v>
      </c>
      <c r="D10" s="502" t="s">
        <v>139</v>
      </c>
      <c r="E10" s="503">
        <v>10481</v>
      </c>
      <c r="F10" s="503">
        <v>5655004</v>
      </c>
      <c r="G10" s="503">
        <v>5565204</v>
      </c>
      <c r="H10" s="503">
        <v>11371201</v>
      </c>
      <c r="I10" s="503">
        <v>180260</v>
      </c>
      <c r="J10" s="503">
        <v>22782150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orientation="landscape"/>
      <headerFooter>
        <oddHeader>&amp;CPL
Załącznik XV</oddHeader>
        <oddFooter>&amp;C&amp;P</oddFooter>
      </headerFooter>
    </customSheetView>
  </customSheetViews>
  <mergeCells count="2">
    <mergeCell ref="E6:J6"/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9D239"/>
    <pageSetUpPr fitToPage="1"/>
  </sheetPr>
  <dimension ref="C3:F12"/>
  <sheetViews>
    <sheetView showGridLines="0" zoomScaleNormal="100" workbookViewId="0"/>
  </sheetViews>
  <sheetFormatPr defaultColWidth="9.140625" defaultRowHeight="15"/>
  <cols>
    <col min="1" max="1" width="3.5703125" style="21" customWidth="1"/>
    <col min="2" max="2" width="7" style="21" customWidth="1"/>
    <col min="3" max="3" width="4.42578125" style="21" customWidth="1"/>
    <col min="4" max="4" width="42.5703125" style="21" customWidth="1"/>
    <col min="5" max="5" width="27.42578125" style="21" customWidth="1"/>
    <col min="6" max="6" width="9.140625" style="21" customWidth="1"/>
    <col min="7" max="7" width="3.42578125" style="21" customWidth="1"/>
    <col min="8" max="8" width="54.5703125" style="21" customWidth="1"/>
    <col min="9" max="9" width="25" style="21" customWidth="1"/>
    <col min="10" max="10" width="9.140625" style="21" customWidth="1"/>
    <col min="11" max="16384" width="9.140625" style="21"/>
  </cols>
  <sheetData>
    <row r="3" spans="3:6" ht="21" customHeight="1">
      <c r="C3" s="58" t="s">
        <v>50</v>
      </c>
      <c r="D3" s="23"/>
      <c r="E3" s="23"/>
      <c r="F3" s="23"/>
    </row>
    <row r="4" spans="3:6" ht="17.45" customHeight="1" thickBot="1">
      <c r="C4" s="992" t="s">
        <v>960</v>
      </c>
      <c r="D4" s="1013"/>
      <c r="E4" s="96"/>
      <c r="F4" s="23"/>
    </row>
    <row r="5" spans="3:6" ht="17.45" customHeight="1">
      <c r="C5" s="97"/>
      <c r="D5" s="96"/>
      <c r="E5" s="505" t="s">
        <v>102</v>
      </c>
      <c r="F5" s="23"/>
    </row>
    <row r="6" spans="3:6" ht="18" customHeight="1" thickBot="1">
      <c r="C6" s="97"/>
      <c r="D6" s="96"/>
      <c r="E6" s="506" t="s">
        <v>667</v>
      </c>
      <c r="F6" s="23"/>
    </row>
    <row r="7" spans="3:6">
      <c r="C7" s="98" t="s">
        <v>637</v>
      </c>
      <c r="D7" s="98" t="s">
        <v>668</v>
      </c>
      <c r="E7" s="99">
        <v>1006102.041</v>
      </c>
      <c r="F7" s="23"/>
    </row>
    <row r="8" spans="3:6">
      <c r="C8" s="100" t="s">
        <v>639</v>
      </c>
      <c r="D8" s="100" t="s">
        <v>669</v>
      </c>
      <c r="E8" s="29">
        <v>209541.861</v>
      </c>
      <c r="F8" s="23"/>
    </row>
    <row r="9" spans="3:6">
      <c r="C9" s="100" t="s">
        <v>640</v>
      </c>
      <c r="D9" s="100" t="s">
        <v>670</v>
      </c>
      <c r="E9" s="29">
        <v>-287105.99900000001</v>
      </c>
      <c r="F9" s="23"/>
    </row>
    <row r="10" spans="3:6">
      <c r="C10" s="100" t="s">
        <v>641</v>
      </c>
      <c r="D10" s="100" t="s">
        <v>671</v>
      </c>
      <c r="E10" s="29">
        <v>-18324.776999999998</v>
      </c>
      <c r="F10" s="23"/>
    </row>
    <row r="11" spans="3:6">
      <c r="C11" s="100" t="s">
        <v>642</v>
      </c>
      <c r="D11" s="100" t="s">
        <v>672</v>
      </c>
      <c r="E11" s="29">
        <v>-268781.22200000001</v>
      </c>
      <c r="F11" s="23"/>
    </row>
    <row r="12" spans="3:6" ht="15.75" thickBot="1">
      <c r="C12" s="507" t="s">
        <v>643</v>
      </c>
      <c r="D12" s="507" t="s">
        <v>673</v>
      </c>
      <c r="E12" s="508">
        <v>928537.90300000005</v>
      </c>
      <c r="F12" s="23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orientation="landscape"/>
      <headerFooter>
        <oddHeader>&amp;CPL
Załącznik XV</oddHeader>
        <oddFooter>&amp;C&amp;P</oddFooter>
      </headerFooter>
    </customSheetView>
  </customSheetViews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9D239"/>
  </sheetPr>
  <dimension ref="C3:F19"/>
  <sheetViews>
    <sheetView showGridLines="0" zoomScaleNormal="100" workbookViewId="0"/>
  </sheetViews>
  <sheetFormatPr defaultColWidth="9.140625" defaultRowHeight="15"/>
  <cols>
    <col min="1" max="1" width="3.85546875" style="21" customWidth="1"/>
    <col min="2" max="2" width="7" style="21" customWidth="1"/>
    <col min="3" max="3" width="4.5703125" style="21" customWidth="1"/>
    <col min="4" max="4" width="58.5703125" style="21" customWidth="1"/>
    <col min="5" max="5" width="27.42578125" style="21" customWidth="1"/>
    <col min="6" max="6" width="29.42578125" style="21" customWidth="1"/>
    <col min="7" max="7" width="9.140625" style="21" customWidth="1"/>
    <col min="8" max="8" width="3.42578125" style="21" customWidth="1"/>
    <col min="9" max="9" width="54.5703125" style="21" customWidth="1"/>
    <col min="10" max="10" width="25" style="21" customWidth="1"/>
    <col min="11" max="11" width="9.140625" style="21" customWidth="1"/>
    <col min="12" max="16384" width="9.140625" style="21"/>
  </cols>
  <sheetData>
    <row r="3" spans="3:6" ht="21" customHeight="1">
      <c r="C3" s="58" t="s">
        <v>52</v>
      </c>
    </row>
    <row r="4" spans="3:6" ht="17.45" customHeight="1" thickBot="1">
      <c r="C4" s="992" t="s">
        <v>960</v>
      </c>
      <c r="D4" s="1013"/>
      <c r="E4" s="81"/>
      <c r="F4" s="102"/>
    </row>
    <row r="5" spans="3:6" ht="17.100000000000001" customHeight="1" thickBot="1">
      <c r="C5" s="82"/>
      <c r="D5" s="81"/>
      <c r="E5" s="511" t="s">
        <v>102</v>
      </c>
      <c r="F5" s="511" t="s">
        <v>103</v>
      </c>
    </row>
    <row r="6" spans="3:6" ht="28.5" customHeight="1" thickBot="1">
      <c r="C6" s="509"/>
      <c r="D6" s="510"/>
      <c r="E6" s="512" t="s">
        <v>667</v>
      </c>
      <c r="F6" s="512" t="s">
        <v>674</v>
      </c>
    </row>
    <row r="7" spans="3:6">
      <c r="C7" s="104" t="s">
        <v>637</v>
      </c>
      <c r="D7" s="105" t="s">
        <v>668</v>
      </c>
      <c r="E7" s="99">
        <v>1006102.041</v>
      </c>
      <c r="F7" s="113"/>
    </row>
    <row r="8" spans="3:6">
      <c r="C8" s="86" t="s">
        <v>639</v>
      </c>
      <c r="D8" s="87" t="s">
        <v>669</v>
      </c>
      <c r="E8" s="29">
        <v>209541.861</v>
      </c>
      <c r="F8" s="89"/>
    </row>
    <row r="9" spans="3:6">
      <c r="C9" s="86" t="s">
        <v>640</v>
      </c>
      <c r="D9" s="87" t="s">
        <v>670</v>
      </c>
      <c r="E9" s="29">
        <v>-287105.99900000001</v>
      </c>
      <c r="F9" s="89"/>
    </row>
    <row r="10" spans="3:6">
      <c r="C10" s="86" t="s">
        <v>641</v>
      </c>
      <c r="D10" s="87" t="s">
        <v>675</v>
      </c>
      <c r="E10" s="29">
        <v>-8289.2729999999992</v>
      </c>
      <c r="F10" s="89"/>
    </row>
    <row r="11" spans="3:6">
      <c r="C11" s="86" t="s">
        <v>642</v>
      </c>
      <c r="D11" s="87" t="s">
        <v>676</v>
      </c>
      <c r="E11" s="29">
        <v>-148889.38800000001</v>
      </c>
      <c r="F11" s="89"/>
    </row>
    <row r="12" spans="3:6">
      <c r="C12" s="86" t="s">
        <v>643</v>
      </c>
      <c r="D12" s="87" t="s">
        <v>677</v>
      </c>
      <c r="E12" s="29">
        <v>-84906.311000000002</v>
      </c>
      <c r="F12" s="29">
        <v>0</v>
      </c>
    </row>
    <row r="13" spans="3:6">
      <c r="C13" s="86" t="s">
        <v>644</v>
      </c>
      <c r="D13" s="87" t="s">
        <v>678</v>
      </c>
      <c r="E13" s="29">
        <v>0</v>
      </c>
      <c r="F13" s="29">
        <v>0</v>
      </c>
    </row>
    <row r="14" spans="3:6">
      <c r="C14" s="86" t="s">
        <v>645</v>
      </c>
      <c r="D14" s="87" t="s">
        <v>679</v>
      </c>
      <c r="E14" s="29">
        <v>-2006.8050000000001</v>
      </c>
      <c r="F14" s="29">
        <v>0</v>
      </c>
    </row>
    <row r="15" spans="3:6">
      <c r="C15" s="86" t="s">
        <v>646</v>
      </c>
      <c r="D15" s="87" t="s">
        <v>680</v>
      </c>
      <c r="E15" s="29">
        <v>0</v>
      </c>
      <c r="F15" s="29">
        <v>0</v>
      </c>
    </row>
    <row r="16" spans="3:6">
      <c r="C16" s="86" t="s">
        <v>648</v>
      </c>
      <c r="D16" s="87" t="s">
        <v>671</v>
      </c>
      <c r="E16" s="29">
        <v>-18324.776999999998</v>
      </c>
      <c r="F16" s="89"/>
    </row>
    <row r="17" spans="3:6">
      <c r="C17" s="86" t="s">
        <v>649</v>
      </c>
      <c r="D17" s="87" t="s">
        <v>672</v>
      </c>
      <c r="E17" s="29">
        <v>-24689.445</v>
      </c>
      <c r="F17" s="89"/>
    </row>
    <row r="18" spans="3:6" ht="22.5">
      <c r="C18" s="86" t="s">
        <v>650</v>
      </c>
      <c r="D18" s="87" t="s">
        <v>681</v>
      </c>
      <c r="E18" s="29">
        <v>0</v>
      </c>
      <c r="F18" s="89"/>
    </row>
    <row r="19" spans="3:6" ht="15.75" thickBot="1">
      <c r="C19" s="272" t="s">
        <v>651</v>
      </c>
      <c r="D19" s="273" t="s">
        <v>673</v>
      </c>
      <c r="E19" s="274">
        <v>928537.90300000005</v>
      </c>
      <c r="F19" s="275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orientation="landscape"/>
      <headerFooter>
        <oddHeader>&amp;CPL
Załącznik XV</oddHeader>
        <oddFooter>&amp;C&amp;P</oddFooter>
      </headerFooter>
    </customSheetView>
  </customSheetViews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9D239"/>
    <pageSetUpPr fitToPage="1"/>
  </sheetPr>
  <dimension ref="C3:N19"/>
  <sheetViews>
    <sheetView showGridLines="0" zoomScaleNormal="100" workbookViewId="0"/>
  </sheetViews>
  <sheetFormatPr defaultColWidth="9.140625" defaultRowHeight="18.75"/>
  <cols>
    <col min="1" max="1" width="3.85546875" style="103" customWidth="1"/>
    <col min="2" max="2" width="9.140625" style="103" customWidth="1"/>
    <col min="3" max="3" width="5.5703125" style="103" customWidth="1"/>
    <col min="4" max="4" width="39.140625" style="103" customWidth="1"/>
    <col min="5" max="8" width="13.42578125" style="103" customWidth="1"/>
    <col min="9" max="9" width="0.5703125" style="103" customWidth="1"/>
    <col min="10" max="10" width="14.42578125" style="103" customWidth="1"/>
    <col min="11" max="11" width="17" style="103" customWidth="1"/>
    <col min="12" max="12" width="0.5703125" style="103" customWidth="1"/>
    <col min="13" max="13" width="17.5703125" style="103" customWidth="1"/>
    <col min="14" max="14" width="24.140625" style="103" customWidth="1"/>
    <col min="15" max="15" width="9.140625" style="103" customWidth="1"/>
    <col min="16" max="16384" width="9.140625" style="103"/>
  </cols>
  <sheetData>
    <row r="3" spans="3:14" ht="21" customHeight="1">
      <c r="C3" s="58" t="s">
        <v>54</v>
      </c>
    </row>
    <row r="4" spans="3:14" ht="17.45" customHeight="1" thickBot="1">
      <c r="C4" s="992" t="s">
        <v>960</v>
      </c>
      <c r="D4" s="1059"/>
    </row>
    <row r="5" spans="3:14" ht="23.25" customHeight="1">
      <c r="C5" s="83"/>
      <c r="D5" s="83"/>
      <c r="E5" s="514" t="s">
        <v>102</v>
      </c>
      <c r="F5" s="514" t="s">
        <v>103</v>
      </c>
      <c r="G5" s="514" t="s">
        <v>104</v>
      </c>
      <c r="H5" s="514" t="s">
        <v>140</v>
      </c>
      <c r="I5" s="514"/>
      <c r="J5" s="516" t="s">
        <v>141</v>
      </c>
      <c r="K5" s="515" t="s">
        <v>207</v>
      </c>
      <c r="L5" s="514"/>
      <c r="M5" s="514" t="s">
        <v>208</v>
      </c>
      <c r="N5" s="514" t="s">
        <v>223</v>
      </c>
    </row>
    <row r="6" spans="3:14" ht="51.75" customHeight="1">
      <c r="C6" s="83"/>
      <c r="D6" s="83"/>
      <c r="E6" s="1058" t="s">
        <v>682</v>
      </c>
      <c r="F6" s="1038"/>
      <c r="G6" s="1038"/>
      <c r="H6" s="1038"/>
      <c r="I6" s="518"/>
      <c r="J6" s="1060" t="s">
        <v>623</v>
      </c>
      <c r="K6" s="1061"/>
      <c r="L6" s="519"/>
      <c r="M6" s="1058" t="s">
        <v>683</v>
      </c>
      <c r="N6" s="1038"/>
    </row>
    <row r="7" spans="3:14" ht="28.35" customHeight="1" thickBot="1">
      <c r="C7" s="397"/>
      <c r="D7" s="397"/>
      <c r="E7" s="1062" t="s">
        <v>684</v>
      </c>
      <c r="F7" s="1064" t="s">
        <v>685</v>
      </c>
      <c r="G7" s="1038"/>
      <c r="H7" s="1038"/>
      <c r="I7" s="496"/>
      <c r="J7" s="1065" t="s">
        <v>630</v>
      </c>
      <c r="K7" s="1067" t="s">
        <v>631</v>
      </c>
      <c r="L7" s="495"/>
      <c r="M7" s="520"/>
      <c r="N7" s="1068" t="s">
        <v>686</v>
      </c>
    </row>
    <row r="8" spans="3:14" ht="63.75" customHeight="1" thickTop="1" thickBot="1">
      <c r="C8" s="513"/>
      <c r="D8" s="513"/>
      <c r="E8" s="1063"/>
      <c r="F8" s="497"/>
      <c r="G8" s="521" t="s">
        <v>687</v>
      </c>
      <c r="H8" s="521" t="s">
        <v>688</v>
      </c>
      <c r="I8" s="498"/>
      <c r="J8" s="1066"/>
      <c r="K8" s="1063"/>
      <c r="L8" s="498"/>
      <c r="M8" s="497"/>
      <c r="N8" s="1024"/>
    </row>
    <row r="9" spans="3:14" ht="22.5">
      <c r="C9" s="104" t="s">
        <v>635</v>
      </c>
      <c r="D9" s="105" t="s">
        <v>636</v>
      </c>
      <c r="E9" s="106">
        <v>0</v>
      </c>
      <c r="F9" s="106">
        <v>0</v>
      </c>
      <c r="G9" s="106">
        <v>0</v>
      </c>
      <c r="H9" s="106">
        <v>0</v>
      </c>
      <c r="I9" s="106"/>
      <c r="J9" s="106">
        <v>0</v>
      </c>
      <c r="K9" s="106">
        <v>0</v>
      </c>
      <c r="L9" s="106"/>
      <c r="M9" s="106">
        <v>0</v>
      </c>
      <c r="N9" s="106">
        <v>0</v>
      </c>
    </row>
    <row r="10" spans="3:14">
      <c r="C10" s="84" t="s">
        <v>637</v>
      </c>
      <c r="D10" s="85" t="s">
        <v>638</v>
      </c>
      <c r="E10" s="29">
        <v>206510.18100000001</v>
      </c>
      <c r="F10" s="29">
        <v>357556.78899999999</v>
      </c>
      <c r="G10" s="29">
        <v>357556.78899999999</v>
      </c>
      <c r="H10" s="29">
        <v>356430.20799999998</v>
      </c>
      <c r="I10" s="29"/>
      <c r="J10" s="29">
        <v>-123.435</v>
      </c>
      <c r="K10" s="29">
        <v>-80651.751999999993</v>
      </c>
      <c r="L10" s="29"/>
      <c r="M10" s="29">
        <v>482546.34600000002</v>
      </c>
      <c r="N10" s="29">
        <v>276209.962</v>
      </c>
    </row>
    <row r="11" spans="3:14">
      <c r="C11" s="86" t="s">
        <v>639</v>
      </c>
      <c r="D11" s="87" t="s">
        <v>961</v>
      </c>
      <c r="E11" s="29">
        <v>0</v>
      </c>
      <c r="F11" s="29">
        <v>0</v>
      </c>
      <c r="G11" s="29">
        <v>0</v>
      </c>
      <c r="H11" s="29">
        <v>0</v>
      </c>
      <c r="I11" s="29"/>
      <c r="J11" s="29">
        <v>0</v>
      </c>
      <c r="K11" s="29">
        <v>0</v>
      </c>
      <c r="L11" s="29"/>
      <c r="M11" s="29">
        <v>0</v>
      </c>
      <c r="N11" s="29">
        <v>0</v>
      </c>
    </row>
    <row r="12" spans="3:14">
      <c r="C12" s="86" t="s">
        <v>640</v>
      </c>
      <c r="D12" s="87" t="s">
        <v>962</v>
      </c>
      <c r="E12" s="29">
        <v>0</v>
      </c>
      <c r="F12" s="29">
        <v>0</v>
      </c>
      <c r="G12" s="29">
        <v>0</v>
      </c>
      <c r="H12" s="29">
        <v>0</v>
      </c>
      <c r="I12" s="29"/>
      <c r="J12" s="29">
        <v>0</v>
      </c>
      <c r="K12" s="29">
        <v>0</v>
      </c>
      <c r="L12" s="29"/>
      <c r="M12" s="29">
        <v>0</v>
      </c>
      <c r="N12" s="29">
        <v>0</v>
      </c>
    </row>
    <row r="13" spans="3:14">
      <c r="C13" s="86" t="s">
        <v>641</v>
      </c>
      <c r="D13" s="87" t="s">
        <v>963</v>
      </c>
      <c r="E13" s="29">
        <v>0</v>
      </c>
      <c r="F13" s="29">
        <v>0</v>
      </c>
      <c r="G13" s="29">
        <v>0</v>
      </c>
      <c r="H13" s="29">
        <v>0</v>
      </c>
      <c r="I13" s="29"/>
      <c r="J13" s="29">
        <v>0</v>
      </c>
      <c r="K13" s="29">
        <v>0</v>
      </c>
      <c r="L13" s="29"/>
      <c r="M13" s="29">
        <v>0</v>
      </c>
      <c r="N13" s="29">
        <v>0</v>
      </c>
    </row>
    <row r="14" spans="3:14">
      <c r="C14" s="86" t="s">
        <v>642</v>
      </c>
      <c r="D14" s="87" t="s">
        <v>964</v>
      </c>
      <c r="E14" s="29">
        <v>0</v>
      </c>
      <c r="F14" s="29">
        <v>0</v>
      </c>
      <c r="G14" s="29">
        <v>0</v>
      </c>
      <c r="H14" s="29">
        <v>0</v>
      </c>
      <c r="I14" s="29"/>
      <c r="J14" s="29">
        <v>0</v>
      </c>
      <c r="K14" s="29">
        <v>0</v>
      </c>
      <c r="L14" s="29"/>
      <c r="M14" s="29">
        <v>0</v>
      </c>
      <c r="N14" s="29">
        <v>0</v>
      </c>
    </row>
    <row r="15" spans="3:14">
      <c r="C15" s="86" t="s">
        <v>643</v>
      </c>
      <c r="D15" s="87" t="s">
        <v>965</v>
      </c>
      <c r="E15" s="29">
        <v>201810.269</v>
      </c>
      <c r="F15" s="29">
        <v>323658.53499999997</v>
      </c>
      <c r="G15" s="29">
        <v>323658.53499999997</v>
      </c>
      <c r="H15" s="29">
        <v>323658.53499999997</v>
      </c>
      <c r="I15" s="29"/>
      <c r="J15" s="29">
        <v>-116.669</v>
      </c>
      <c r="K15" s="29">
        <v>-75914.707999999999</v>
      </c>
      <c r="L15" s="29"/>
      <c r="M15" s="29">
        <v>448768.12699999998</v>
      </c>
      <c r="N15" s="29">
        <v>247124.88800000001</v>
      </c>
    </row>
    <row r="16" spans="3:14">
      <c r="C16" s="86" t="s">
        <v>644</v>
      </c>
      <c r="D16" s="87" t="s">
        <v>967</v>
      </c>
      <c r="E16" s="29">
        <v>4699.9120000000003</v>
      </c>
      <c r="F16" s="29">
        <v>33898.254000000001</v>
      </c>
      <c r="G16" s="29">
        <v>33898.254000000001</v>
      </c>
      <c r="H16" s="29">
        <v>32771.673000000003</v>
      </c>
      <c r="I16" s="29"/>
      <c r="J16" s="29">
        <v>-6.766</v>
      </c>
      <c r="K16" s="29">
        <v>-4737.0439999999999</v>
      </c>
      <c r="L16" s="29"/>
      <c r="M16" s="29">
        <v>33778.218999999997</v>
      </c>
      <c r="N16" s="29">
        <v>29085.074000000001</v>
      </c>
    </row>
    <row r="17" spans="3:14">
      <c r="C17" s="84" t="s">
        <v>645</v>
      </c>
      <c r="D17" s="85" t="s">
        <v>647</v>
      </c>
      <c r="E17" s="29">
        <v>0</v>
      </c>
      <c r="F17" s="29">
        <v>0</v>
      </c>
      <c r="G17" s="29">
        <v>0</v>
      </c>
      <c r="H17" s="29">
        <v>0</v>
      </c>
      <c r="I17" s="29"/>
      <c r="J17" s="29">
        <v>0</v>
      </c>
      <c r="K17" s="29">
        <v>0</v>
      </c>
      <c r="L17" s="29"/>
      <c r="M17" s="29">
        <v>0</v>
      </c>
      <c r="N17" s="29">
        <v>0</v>
      </c>
    </row>
    <row r="18" spans="3:14">
      <c r="C18" s="84" t="s">
        <v>646</v>
      </c>
      <c r="D18" s="85" t="s">
        <v>689</v>
      </c>
      <c r="E18" s="29">
        <v>2229.0169999999998</v>
      </c>
      <c r="F18" s="29">
        <v>73.575999999999993</v>
      </c>
      <c r="G18" s="29">
        <v>73.575999999999993</v>
      </c>
      <c r="H18" s="29">
        <v>73.575999999999993</v>
      </c>
      <c r="I18" s="29"/>
      <c r="J18" s="29">
        <v>7.0999999999999994E-2</v>
      </c>
      <c r="K18" s="29">
        <v>25.587</v>
      </c>
      <c r="L18" s="29"/>
      <c r="M18" s="29">
        <v>2228.9459999999999</v>
      </c>
      <c r="N18" s="29">
        <v>0</v>
      </c>
    </row>
    <row r="19" spans="3:14" ht="19.5" thickBot="1">
      <c r="C19" s="267">
        <v>100</v>
      </c>
      <c r="D19" s="268" t="s">
        <v>139</v>
      </c>
      <c r="E19" s="269">
        <v>208739.198</v>
      </c>
      <c r="F19" s="269">
        <v>357630.36499999999</v>
      </c>
      <c r="G19" s="269">
        <v>357630.36499999999</v>
      </c>
      <c r="H19" s="269">
        <v>356503.78399999999</v>
      </c>
      <c r="I19" s="269"/>
      <c r="J19" s="269">
        <v>-123.364</v>
      </c>
      <c r="K19" s="269">
        <v>-80626.164999999994</v>
      </c>
      <c r="L19" s="269"/>
      <c r="M19" s="269">
        <v>484775.29200000002</v>
      </c>
      <c r="N19" s="269">
        <v>276209.962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A4">
      <pageMargins left="0.70866141732283472" right="0.70866141732283472" top="0.74803149606299213" bottom="0.74803149606299213" header="0.31496062992125978" footer="0.31496062992125978"/>
      <pageSetup paperSize="9" scale="94" fitToHeight="0" orientation="landscape"/>
      <headerFooter>
        <oddHeader>&amp;CPL
Załącznik XV</oddHeader>
        <oddFooter>&amp;C&amp;P</oddFooter>
      </headerFooter>
    </customSheetView>
  </customSheetViews>
  <mergeCells count="9">
    <mergeCell ref="C4:D4"/>
    <mergeCell ref="E6:H6"/>
    <mergeCell ref="J6:K6"/>
    <mergeCell ref="M6:N6"/>
    <mergeCell ref="E7:E8"/>
    <mergeCell ref="F7:H7"/>
    <mergeCell ref="J7:J8"/>
    <mergeCell ref="K7:K8"/>
    <mergeCell ref="N7:N8"/>
  </mergeCells>
  <pageMargins left="0.70866141732283472" right="0.70866141732283472" top="0.74803149606299213" bottom="0.74803149606299213" header="0.31496062992125978" footer="0.31496062992125978"/>
  <pageSetup paperSize="9" scale="94" fitToHeight="0" orientation="landscape"/>
  <headerFooter>
    <oddHeader>&amp;CPL
Załącznik XV</oddHeader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9D239"/>
  </sheetPr>
  <dimension ref="C3:E9"/>
  <sheetViews>
    <sheetView showGridLines="0" zoomScaleNormal="100" workbookViewId="0"/>
  </sheetViews>
  <sheetFormatPr defaultColWidth="9.140625" defaultRowHeight="15"/>
  <cols>
    <col min="1" max="1" width="2" style="21" customWidth="1"/>
    <col min="2" max="2" width="7.42578125" style="21" customWidth="1"/>
    <col min="3" max="3" width="3.42578125" style="21" customWidth="1"/>
    <col min="4" max="4" width="48.42578125" style="21" customWidth="1"/>
    <col min="5" max="5" width="36.5703125" style="21" customWidth="1"/>
    <col min="6" max="16384" width="9.140625" style="21"/>
  </cols>
  <sheetData>
    <row r="3" spans="3:5" ht="18" customHeight="1">
      <c r="C3" s="58" t="s">
        <v>56</v>
      </c>
    </row>
    <row r="4" spans="3:5" ht="16.350000000000001" customHeight="1" thickBot="1">
      <c r="C4" s="992" t="s">
        <v>960</v>
      </c>
      <c r="D4" s="1013"/>
      <c r="E4" s="277"/>
    </row>
    <row r="5" spans="3:5" ht="16.350000000000001" customHeight="1">
      <c r="C5" s="83"/>
      <c r="D5" s="83"/>
      <c r="E5" s="501" t="s">
        <v>102</v>
      </c>
    </row>
    <row r="6" spans="3:5" ht="26.1" customHeight="1" thickBot="1">
      <c r="C6" s="513"/>
      <c r="D6" s="513"/>
      <c r="E6" s="506" t="s">
        <v>690</v>
      </c>
    </row>
    <row r="7" spans="3:5" ht="24.75" customHeight="1">
      <c r="C7" s="111" t="s">
        <v>637</v>
      </c>
      <c r="D7" s="158" t="s">
        <v>691</v>
      </c>
      <c r="E7" s="159">
        <v>137789.236</v>
      </c>
    </row>
    <row r="8" spans="3:5" ht="36.6" customHeight="1" thickBot="1">
      <c r="C8" s="278" t="s">
        <v>639</v>
      </c>
      <c r="D8" s="279" t="s">
        <v>692</v>
      </c>
      <c r="E8" s="280">
        <v>24089.59</v>
      </c>
    </row>
    <row r="9" spans="3:5">
      <c r="C9" s="1069"/>
      <c r="D9" s="1013"/>
      <c r="E9" s="1013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orientation="landscape"/>
      <headerFooter>
        <oddHeader>&amp;CPL
Załącznik XV</oddHeader>
        <oddFooter>&amp;C&amp;P</oddFooter>
      </headerFooter>
    </customSheetView>
  </customSheetViews>
  <mergeCells count="2">
    <mergeCell ref="C9:E9"/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9D239"/>
    <pageSetUpPr fitToPage="1"/>
  </sheetPr>
  <dimension ref="C3:Q33"/>
  <sheetViews>
    <sheetView showGridLines="0" zoomScaleNormal="100" workbookViewId="0"/>
  </sheetViews>
  <sheetFormatPr defaultColWidth="9.140625" defaultRowHeight="15"/>
  <cols>
    <col min="1" max="1" width="2.5703125" style="21" customWidth="1"/>
    <col min="2" max="2" width="6" style="21" customWidth="1"/>
    <col min="3" max="3" width="5" style="21" customWidth="1"/>
    <col min="4" max="4" width="24.5703125" style="21" customWidth="1"/>
    <col min="5" max="7" width="13" style="21" customWidth="1"/>
    <col min="8" max="8" width="4.85546875" style="21" customWidth="1"/>
    <col min="9" max="18" width="13" style="21" customWidth="1"/>
    <col min="19" max="16384" width="9.140625" style="21"/>
  </cols>
  <sheetData>
    <row r="3" spans="3:17" ht="21" customHeight="1">
      <c r="C3" s="58" t="s">
        <v>58</v>
      </c>
    </row>
    <row r="4" spans="3:17" ht="17.45" customHeight="1" thickBot="1">
      <c r="C4" s="992" t="s">
        <v>960</v>
      </c>
      <c r="D4" s="1013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3:17" ht="17.45" customHeight="1">
      <c r="C5" s="83"/>
      <c r="D5" s="265"/>
      <c r="E5" s="504" t="s">
        <v>102</v>
      </c>
      <c r="F5" s="504" t="s">
        <v>103</v>
      </c>
      <c r="G5" s="504" t="s">
        <v>104</v>
      </c>
      <c r="H5" s="504"/>
      <c r="I5" s="504" t="s">
        <v>140</v>
      </c>
      <c r="J5" s="504" t="s">
        <v>141</v>
      </c>
      <c r="K5" s="504" t="s">
        <v>207</v>
      </c>
      <c r="L5" s="504" t="s">
        <v>208</v>
      </c>
      <c r="M5" s="504" t="s">
        <v>223</v>
      </c>
      <c r="N5" s="504" t="s">
        <v>413</v>
      </c>
      <c r="O5" s="504" t="s">
        <v>414</v>
      </c>
      <c r="P5" s="504" t="s">
        <v>415</v>
      </c>
      <c r="Q5" s="504" t="s">
        <v>416</v>
      </c>
    </row>
    <row r="6" spans="3:17" ht="18.75" customHeight="1" thickBot="1">
      <c r="C6" s="83"/>
      <c r="D6" s="265"/>
      <c r="E6" s="1072" t="s">
        <v>622</v>
      </c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</row>
    <row r="7" spans="3:17" ht="18.75" customHeight="1">
      <c r="C7" s="83"/>
      <c r="D7" s="265"/>
      <c r="E7" s="1074" t="s">
        <v>626</v>
      </c>
      <c r="F7" s="1075"/>
      <c r="G7" s="1075"/>
      <c r="H7" s="282"/>
      <c r="I7" s="1076" t="s">
        <v>627</v>
      </c>
      <c r="J7" s="1077"/>
      <c r="K7" s="1077"/>
      <c r="L7" s="1077"/>
      <c r="M7" s="1077"/>
      <c r="N7" s="1077"/>
      <c r="O7" s="1077"/>
      <c r="P7" s="1077"/>
      <c r="Q7" s="1077"/>
    </row>
    <row r="8" spans="3:17" ht="16.5" customHeight="1" thickBot="1">
      <c r="C8" s="1079"/>
      <c r="D8" s="1081"/>
      <c r="E8" s="1082"/>
      <c r="F8" s="1070" t="s">
        <v>693</v>
      </c>
      <c r="G8" s="1070" t="s">
        <v>694</v>
      </c>
      <c r="H8" s="396"/>
      <c r="I8" s="1078"/>
      <c r="J8" s="1070" t="s">
        <v>695</v>
      </c>
      <c r="K8" s="1070" t="s">
        <v>696</v>
      </c>
      <c r="L8" s="1070" t="s">
        <v>697</v>
      </c>
      <c r="M8" s="1070" t="s">
        <v>698</v>
      </c>
      <c r="N8" s="1070" t="s">
        <v>699</v>
      </c>
      <c r="O8" s="1070" t="s">
        <v>700</v>
      </c>
      <c r="P8" s="1070" t="s">
        <v>701</v>
      </c>
      <c r="Q8" s="1070" t="s">
        <v>687</v>
      </c>
    </row>
    <row r="9" spans="3:17" ht="16.5" customHeight="1" thickTop="1">
      <c r="C9" s="1080"/>
      <c r="D9" s="990"/>
      <c r="E9" s="990"/>
      <c r="F9" s="990"/>
      <c r="G9" s="990"/>
      <c r="H9" s="396"/>
      <c r="I9" s="990"/>
      <c r="J9" s="990"/>
      <c r="K9" s="990"/>
      <c r="L9" s="990"/>
      <c r="M9" s="990"/>
      <c r="N9" s="990"/>
      <c r="O9" s="990"/>
      <c r="P9" s="990"/>
      <c r="Q9" s="990"/>
    </row>
    <row r="10" spans="3:17" ht="71.25" customHeight="1" thickBot="1">
      <c r="C10" s="513"/>
      <c r="D10" s="492"/>
      <c r="E10" s="491"/>
      <c r="F10" s="1071"/>
      <c r="G10" s="1071"/>
      <c r="H10" s="491"/>
      <c r="I10" s="1071"/>
      <c r="J10" s="1071"/>
      <c r="K10" s="1071"/>
      <c r="L10" s="1071"/>
      <c r="M10" s="1071"/>
      <c r="N10" s="1071"/>
      <c r="O10" s="1071"/>
      <c r="P10" s="1071"/>
      <c r="Q10" s="1071"/>
    </row>
    <row r="11" spans="3:17" ht="37.35" customHeight="1">
      <c r="C11" s="104" t="s">
        <v>635</v>
      </c>
      <c r="D11" s="98" t="s">
        <v>636</v>
      </c>
      <c r="E11" s="106">
        <v>2989157.747</v>
      </c>
      <c r="F11" s="106">
        <v>2989157.747</v>
      </c>
      <c r="G11" s="106">
        <v>0</v>
      </c>
      <c r="H11" s="106"/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</row>
    <row r="12" spans="3:17">
      <c r="C12" s="84" t="s">
        <v>637</v>
      </c>
      <c r="D12" s="101" t="s">
        <v>638</v>
      </c>
      <c r="E12" s="29">
        <v>6881663.3859999999</v>
      </c>
      <c r="F12" s="29">
        <v>6811739.2860000003</v>
      </c>
      <c r="G12" s="29">
        <v>69924.100999999995</v>
      </c>
      <c r="H12" s="29"/>
      <c r="I12" s="29">
        <v>928537.90300000005</v>
      </c>
      <c r="J12" s="29">
        <v>294429.31199999998</v>
      </c>
      <c r="K12" s="29">
        <v>144836.17300000001</v>
      </c>
      <c r="L12" s="29">
        <v>36671.267999999996</v>
      </c>
      <c r="M12" s="29">
        <v>46291.430999999997</v>
      </c>
      <c r="N12" s="29">
        <v>162636.84099999999</v>
      </c>
      <c r="O12" s="29">
        <v>121435.458</v>
      </c>
      <c r="P12" s="29">
        <v>122237.42</v>
      </c>
      <c r="Q12" s="29">
        <v>904852.51399999997</v>
      </c>
    </row>
    <row r="13" spans="3:17">
      <c r="C13" s="86" t="s">
        <v>639</v>
      </c>
      <c r="D13" s="100" t="s">
        <v>961</v>
      </c>
      <c r="E13" s="29">
        <v>0</v>
      </c>
      <c r="F13" s="29">
        <v>0</v>
      </c>
      <c r="G13" s="29">
        <v>0</v>
      </c>
      <c r="H13" s="29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</row>
    <row r="14" spans="3:17" ht="22.5">
      <c r="C14" s="86" t="s">
        <v>640</v>
      </c>
      <c r="D14" s="100" t="s">
        <v>962</v>
      </c>
      <c r="E14" s="29">
        <v>2413588.2689999999</v>
      </c>
      <c r="F14" s="29">
        <v>2413588.1540000001</v>
      </c>
      <c r="G14" s="29">
        <v>0.115</v>
      </c>
      <c r="H14" s="29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</row>
    <row r="15" spans="3:17">
      <c r="C15" s="86" t="s">
        <v>641</v>
      </c>
      <c r="D15" s="100" t="s">
        <v>963</v>
      </c>
      <c r="E15" s="29">
        <v>443547.71</v>
      </c>
      <c r="F15" s="29">
        <v>443547.71</v>
      </c>
      <c r="G15" s="29">
        <v>0</v>
      </c>
      <c r="H15" s="29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3:17">
      <c r="C16" s="86" t="s">
        <v>642</v>
      </c>
      <c r="D16" s="100" t="s">
        <v>964</v>
      </c>
      <c r="E16" s="29">
        <v>129011.189</v>
      </c>
      <c r="F16" s="29">
        <v>129011.133</v>
      </c>
      <c r="G16" s="29">
        <v>5.6000000000000001E-2</v>
      </c>
      <c r="H16" s="29"/>
      <c r="I16" s="29">
        <v>79.897000000000006</v>
      </c>
      <c r="J16" s="29">
        <v>0</v>
      </c>
      <c r="K16" s="29">
        <v>0</v>
      </c>
      <c r="L16" s="29">
        <v>0</v>
      </c>
      <c r="M16" s="29">
        <v>0</v>
      </c>
      <c r="N16" s="29">
        <v>61.9</v>
      </c>
      <c r="O16" s="29">
        <v>17.818000000000001</v>
      </c>
      <c r="P16" s="29">
        <v>0.18</v>
      </c>
      <c r="Q16" s="29">
        <v>79.897000000000006</v>
      </c>
    </row>
    <row r="17" spans="3:17">
      <c r="C17" s="86" t="s">
        <v>643</v>
      </c>
      <c r="D17" s="100" t="s">
        <v>965</v>
      </c>
      <c r="E17" s="29">
        <v>1782004.612</v>
      </c>
      <c r="F17" s="29">
        <v>1741277.226</v>
      </c>
      <c r="G17" s="29">
        <v>40727.385999999999</v>
      </c>
      <c r="H17" s="29"/>
      <c r="I17" s="29">
        <v>717974.57400000002</v>
      </c>
      <c r="J17" s="29">
        <v>254262.20499999999</v>
      </c>
      <c r="K17" s="29">
        <v>108247.44100000001</v>
      </c>
      <c r="L17" s="29">
        <v>17758.355</v>
      </c>
      <c r="M17" s="29">
        <v>32834.375</v>
      </c>
      <c r="N17" s="29">
        <v>104852.433</v>
      </c>
      <c r="O17" s="29">
        <v>99447.626999999993</v>
      </c>
      <c r="P17" s="29">
        <v>100572.14</v>
      </c>
      <c r="Q17" s="29">
        <v>697254.95799999998</v>
      </c>
    </row>
    <row r="18" spans="3:17">
      <c r="C18" s="86" t="s">
        <v>644</v>
      </c>
      <c r="D18" s="100" t="s">
        <v>968</v>
      </c>
      <c r="E18" s="29">
        <v>1638520.3430000001</v>
      </c>
      <c r="F18" s="29">
        <v>1597793.1</v>
      </c>
      <c r="G18" s="29">
        <v>40727.243000000002</v>
      </c>
      <c r="H18" s="29"/>
      <c r="I18" s="29">
        <v>677569.08799999999</v>
      </c>
      <c r="J18" s="29">
        <v>216066.62299999999</v>
      </c>
      <c r="K18" s="29">
        <v>108247.44100000001</v>
      </c>
      <c r="L18" s="29">
        <v>17758.355</v>
      </c>
      <c r="M18" s="29">
        <v>32834.375</v>
      </c>
      <c r="N18" s="29">
        <v>102642.52899999999</v>
      </c>
      <c r="O18" s="29">
        <v>99447.626999999993</v>
      </c>
      <c r="P18" s="29">
        <v>100572.14</v>
      </c>
      <c r="Q18" s="29">
        <v>656961.18099999998</v>
      </c>
    </row>
    <row r="19" spans="3:17">
      <c r="C19" s="86" t="s">
        <v>645</v>
      </c>
      <c r="D19" s="100" t="s">
        <v>967</v>
      </c>
      <c r="E19" s="29">
        <v>2113511.608</v>
      </c>
      <c r="F19" s="29">
        <v>2084315.0630000001</v>
      </c>
      <c r="G19" s="29">
        <v>29196.544999999998</v>
      </c>
      <c r="H19" s="29"/>
      <c r="I19" s="29">
        <v>210483.43100000001</v>
      </c>
      <c r="J19" s="29">
        <v>40167.108</v>
      </c>
      <c r="K19" s="29">
        <v>36588.732000000004</v>
      </c>
      <c r="L19" s="29">
        <v>18912.913</v>
      </c>
      <c r="M19" s="29">
        <v>13457.056</v>
      </c>
      <c r="N19" s="29">
        <v>57722.506999999998</v>
      </c>
      <c r="O19" s="29">
        <v>21970.013999999999</v>
      </c>
      <c r="P19" s="29">
        <v>21665.1</v>
      </c>
      <c r="Q19" s="29">
        <v>207517.65900000001</v>
      </c>
    </row>
    <row r="20" spans="3:17">
      <c r="C20" s="84" t="s">
        <v>646</v>
      </c>
      <c r="D20" s="101" t="s">
        <v>647</v>
      </c>
      <c r="E20" s="29">
        <v>15349647.835000001</v>
      </c>
      <c r="F20" s="29">
        <v>15349647.835000001</v>
      </c>
      <c r="G20" s="29">
        <v>0</v>
      </c>
      <c r="H20" s="29"/>
      <c r="I20" s="29">
        <v>17511.804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9085.3870000000006</v>
      </c>
      <c r="P20" s="29">
        <v>8426.4159999999993</v>
      </c>
      <c r="Q20" s="29">
        <v>17511.804</v>
      </c>
    </row>
    <row r="21" spans="3:17">
      <c r="C21" s="86" t="s">
        <v>648</v>
      </c>
      <c r="D21" s="100" t="s">
        <v>961</v>
      </c>
      <c r="E21" s="29">
        <v>4793904.3990000002</v>
      </c>
      <c r="F21" s="29">
        <v>4793904.3990000002</v>
      </c>
      <c r="G21" s="29">
        <v>0</v>
      </c>
      <c r="H21" s="29"/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3:17" ht="22.5">
      <c r="C22" s="86" t="s">
        <v>649</v>
      </c>
      <c r="D22" s="100" t="s">
        <v>962</v>
      </c>
      <c r="E22" s="29">
        <v>7289114.4610000001</v>
      </c>
      <c r="F22" s="29">
        <v>7289114.4610000001</v>
      </c>
      <c r="G22" s="29">
        <v>0</v>
      </c>
      <c r="H22" s="29"/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3:17">
      <c r="C23" s="86" t="s">
        <v>650</v>
      </c>
      <c r="D23" s="100" t="s">
        <v>963</v>
      </c>
      <c r="E23" s="29">
        <v>3218041.8859999999</v>
      </c>
      <c r="F23" s="29">
        <v>3218041.8859999999</v>
      </c>
      <c r="G23" s="29">
        <v>0</v>
      </c>
      <c r="H23" s="29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3:17">
      <c r="C24" s="86" t="s">
        <v>651</v>
      </c>
      <c r="D24" s="100" t="s">
        <v>964</v>
      </c>
      <c r="E24" s="29">
        <v>0</v>
      </c>
      <c r="F24" s="29">
        <v>0</v>
      </c>
      <c r="G24" s="29">
        <v>0</v>
      </c>
      <c r="H24" s="29"/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3:17">
      <c r="C25" s="86" t="s">
        <v>652</v>
      </c>
      <c r="D25" s="100" t="s">
        <v>965</v>
      </c>
      <c r="E25" s="29">
        <v>48587.088000000003</v>
      </c>
      <c r="F25" s="29">
        <v>48587.088000000003</v>
      </c>
      <c r="G25" s="29">
        <v>0</v>
      </c>
      <c r="H25" s="29"/>
      <c r="I25" s="29">
        <v>17511.804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9085.3870000000006</v>
      </c>
      <c r="P25" s="29">
        <v>8426.4159999999993</v>
      </c>
      <c r="Q25" s="29">
        <v>17511.804</v>
      </c>
    </row>
    <row r="26" spans="3:17">
      <c r="C26" s="84" t="s">
        <v>653</v>
      </c>
      <c r="D26" s="101" t="s">
        <v>471</v>
      </c>
      <c r="E26" s="29">
        <v>1461806.26</v>
      </c>
      <c r="F26" s="89"/>
      <c r="G26" s="89"/>
      <c r="H26" s="89"/>
      <c r="I26" s="29">
        <v>3481.864</v>
      </c>
      <c r="J26" s="89"/>
      <c r="K26" s="89"/>
      <c r="L26" s="89"/>
      <c r="M26" s="89"/>
      <c r="N26" s="89"/>
      <c r="O26" s="89"/>
      <c r="P26" s="89"/>
      <c r="Q26" s="29">
        <v>3481.864</v>
      </c>
    </row>
    <row r="27" spans="3:17">
      <c r="C27" s="86" t="s">
        <v>654</v>
      </c>
      <c r="D27" s="100" t="s">
        <v>961</v>
      </c>
      <c r="E27" s="29">
        <v>0</v>
      </c>
      <c r="F27" s="89"/>
      <c r="G27" s="89"/>
      <c r="H27" s="89"/>
      <c r="I27" s="29">
        <v>0</v>
      </c>
      <c r="J27" s="89"/>
      <c r="K27" s="89"/>
      <c r="L27" s="89"/>
      <c r="M27" s="89"/>
      <c r="N27" s="89"/>
      <c r="O27" s="89"/>
      <c r="P27" s="89"/>
      <c r="Q27" s="29">
        <v>0</v>
      </c>
    </row>
    <row r="28" spans="3:17" ht="22.5">
      <c r="C28" s="86" t="s">
        <v>655</v>
      </c>
      <c r="D28" s="100" t="s">
        <v>962</v>
      </c>
      <c r="E28" s="29">
        <v>0</v>
      </c>
      <c r="F28" s="89"/>
      <c r="G28" s="89"/>
      <c r="H28" s="89"/>
      <c r="I28" s="29">
        <v>0</v>
      </c>
      <c r="J28" s="89"/>
      <c r="K28" s="89"/>
      <c r="L28" s="89"/>
      <c r="M28" s="89"/>
      <c r="N28" s="89"/>
      <c r="O28" s="89"/>
      <c r="P28" s="89"/>
      <c r="Q28" s="29">
        <v>0</v>
      </c>
    </row>
    <row r="29" spans="3:17">
      <c r="C29" s="86" t="s">
        <v>656</v>
      </c>
      <c r="D29" s="100" t="s">
        <v>963</v>
      </c>
      <c r="E29" s="29">
        <v>810075.44099999999</v>
      </c>
      <c r="F29" s="89"/>
      <c r="G29" s="89"/>
      <c r="H29" s="89"/>
      <c r="I29" s="29">
        <v>0</v>
      </c>
      <c r="J29" s="89"/>
      <c r="K29" s="89"/>
      <c r="L29" s="89"/>
      <c r="M29" s="89"/>
      <c r="N29" s="89"/>
      <c r="O29" s="89"/>
      <c r="P29" s="89"/>
      <c r="Q29" s="29">
        <v>0</v>
      </c>
    </row>
    <row r="30" spans="3:17">
      <c r="C30" s="86" t="s">
        <v>657</v>
      </c>
      <c r="D30" s="100" t="s">
        <v>964</v>
      </c>
      <c r="E30" s="29">
        <v>6000</v>
      </c>
      <c r="F30" s="89"/>
      <c r="G30" s="89"/>
      <c r="H30" s="89"/>
      <c r="I30" s="29">
        <v>0</v>
      </c>
      <c r="J30" s="89"/>
      <c r="K30" s="89"/>
      <c r="L30" s="89"/>
      <c r="M30" s="89"/>
      <c r="N30" s="89"/>
      <c r="O30" s="89"/>
      <c r="P30" s="89"/>
      <c r="Q30" s="29">
        <v>0</v>
      </c>
    </row>
    <row r="31" spans="3:17">
      <c r="C31" s="86" t="s">
        <v>658</v>
      </c>
      <c r="D31" s="100" t="s">
        <v>965</v>
      </c>
      <c r="E31" s="29">
        <v>582966.49699999997</v>
      </c>
      <c r="F31" s="89"/>
      <c r="G31" s="89"/>
      <c r="H31" s="89"/>
      <c r="I31" s="29">
        <v>3378.2060000000001</v>
      </c>
      <c r="J31" s="89"/>
      <c r="K31" s="89"/>
      <c r="L31" s="89"/>
      <c r="M31" s="89"/>
      <c r="N31" s="89"/>
      <c r="O31" s="89"/>
      <c r="P31" s="89"/>
      <c r="Q31" s="29">
        <v>3378.2060000000001</v>
      </c>
    </row>
    <row r="32" spans="3:17">
      <c r="C32" s="86" t="s">
        <v>659</v>
      </c>
      <c r="D32" s="100" t="s">
        <v>967</v>
      </c>
      <c r="E32" s="29">
        <v>62764.32</v>
      </c>
      <c r="F32" s="89"/>
      <c r="G32" s="89"/>
      <c r="H32" s="89"/>
      <c r="I32" s="29">
        <v>103.65900000000001</v>
      </c>
      <c r="J32" s="89"/>
      <c r="K32" s="89"/>
      <c r="L32" s="89"/>
      <c r="M32" s="89"/>
      <c r="N32" s="89"/>
      <c r="O32" s="89"/>
      <c r="P32" s="89"/>
      <c r="Q32" s="29">
        <v>103.65900000000001</v>
      </c>
    </row>
    <row r="33" spans="3:17" ht="15.75" thickBot="1">
      <c r="C33" s="267" t="s">
        <v>660</v>
      </c>
      <c r="D33" s="281" t="s">
        <v>139</v>
      </c>
      <c r="E33" s="269">
        <v>26682275.228</v>
      </c>
      <c r="F33" s="269">
        <v>25150544.868000001</v>
      </c>
      <c r="G33" s="269">
        <v>69924.100999999995</v>
      </c>
      <c r="H33" s="269"/>
      <c r="I33" s="269">
        <v>949531.571</v>
      </c>
      <c r="J33" s="269">
        <v>294429.31199999998</v>
      </c>
      <c r="K33" s="269">
        <v>144836.17300000001</v>
      </c>
      <c r="L33" s="269">
        <v>36671.267999999996</v>
      </c>
      <c r="M33" s="269">
        <v>46291.430999999997</v>
      </c>
      <c r="N33" s="269">
        <v>162636.84099999999</v>
      </c>
      <c r="O33" s="269">
        <v>130520.845</v>
      </c>
      <c r="P33" s="269">
        <v>130663.836</v>
      </c>
      <c r="Q33" s="269">
        <v>925846.18200000003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scale="91" fitToHeight="0" orientation="landscape"/>
      <headerFooter>
        <oddHeader>&amp;CPL
Załącznik XV</oddHeader>
        <oddFooter>&amp;C&amp;P</oddFooter>
      </headerFooter>
    </customSheetView>
  </customSheetViews>
  <mergeCells count="18">
    <mergeCell ref="C4:D4"/>
    <mergeCell ref="C8:C9"/>
    <mergeCell ref="D8:D9"/>
    <mergeCell ref="E8:E9"/>
    <mergeCell ref="F8:F10"/>
    <mergeCell ref="G8:G10"/>
    <mergeCell ref="O8:O10"/>
    <mergeCell ref="P8:P10"/>
    <mergeCell ref="E6:Q6"/>
    <mergeCell ref="E7:G7"/>
    <mergeCell ref="I7:Q7"/>
    <mergeCell ref="I8:I10"/>
    <mergeCell ref="J8:J10"/>
    <mergeCell ref="Q8:Q10"/>
    <mergeCell ref="K8:K10"/>
    <mergeCell ref="L8:L10"/>
    <mergeCell ref="M8:M10"/>
    <mergeCell ref="N8:N10"/>
  </mergeCells>
  <pageMargins left="0.70866141732283472" right="0.70866141732283472" top="0.74803149606299213" bottom="0.74803149606299213" header="0.31496062992125978" footer="0.31496062992125978"/>
  <pageSetup paperSize="9" scale="91" fitToHeight="0" orientation="landscape"/>
  <headerFooter>
    <oddHeader>&amp;CPL
Załącznik XV</oddHeader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C9D239"/>
    <pageSetUpPr fitToPage="1"/>
  </sheetPr>
  <dimension ref="C3:J28"/>
  <sheetViews>
    <sheetView showGridLines="0" zoomScaleNormal="100" workbookViewId="0"/>
  </sheetViews>
  <sheetFormatPr defaultColWidth="9.140625" defaultRowHeight="15"/>
  <cols>
    <col min="1" max="1" width="2.42578125" style="21" customWidth="1"/>
    <col min="2" max="2" width="5" style="21" customWidth="1"/>
    <col min="3" max="3" width="4.5703125" style="21" customWidth="1"/>
    <col min="4" max="4" width="66.42578125" style="21" customWidth="1"/>
    <col min="5" max="5" width="14.5703125" style="21" customWidth="1"/>
    <col min="6" max="6" width="13" style="21" customWidth="1"/>
    <col min="7" max="7" width="16.5703125" style="21" customWidth="1"/>
    <col min="8" max="8" width="17.85546875" style="21" customWidth="1"/>
    <col min="9" max="9" width="14.5703125" style="21" customWidth="1"/>
    <col min="10" max="10" width="17.85546875" style="21" customWidth="1"/>
    <col min="11" max="11" width="9.140625" style="21" customWidth="1"/>
    <col min="12" max="16384" width="9.140625" style="21"/>
  </cols>
  <sheetData>
    <row r="3" spans="3:10" ht="21" customHeight="1">
      <c r="C3" s="58" t="s">
        <v>706</v>
      </c>
    </row>
    <row r="4" spans="3:10" ht="17.45" customHeight="1" thickBot="1">
      <c r="C4" s="992" t="s">
        <v>960</v>
      </c>
      <c r="D4" s="1013"/>
      <c r="E4" s="81"/>
      <c r="F4" s="1084"/>
      <c r="G4" s="1013"/>
      <c r="H4" s="81"/>
      <c r="I4" s="81"/>
      <c r="J4" s="81"/>
    </row>
    <row r="5" spans="3:10" ht="16.350000000000001" customHeight="1">
      <c r="C5" s="83"/>
      <c r="D5" s="265"/>
      <c r="E5" s="522" t="s">
        <v>102</v>
      </c>
      <c r="F5" s="522" t="s">
        <v>103</v>
      </c>
      <c r="G5" s="522" t="s">
        <v>104</v>
      </c>
      <c r="H5" s="522" t="s">
        <v>140</v>
      </c>
      <c r="I5" s="522" t="s">
        <v>141</v>
      </c>
      <c r="J5" s="522" t="s">
        <v>207</v>
      </c>
    </row>
    <row r="6" spans="3:10" ht="18.75" customHeight="1" thickBot="1">
      <c r="C6" s="157"/>
      <c r="D6" s="266"/>
      <c r="E6" s="1085" t="s">
        <v>707</v>
      </c>
      <c r="F6" s="1038"/>
      <c r="G6" s="1038"/>
      <c r="H6" s="1038"/>
      <c r="I6" s="1068" t="s">
        <v>702</v>
      </c>
      <c r="J6" s="1068" t="s">
        <v>703</v>
      </c>
    </row>
    <row r="7" spans="3:10" ht="17.25" customHeight="1" thickTop="1" thickBot="1">
      <c r="C7" s="160"/>
      <c r="D7" s="285"/>
      <c r="E7" s="1068"/>
      <c r="F7" s="1058" t="s">
        <v>704</v>
      </c>
      <c r="G7" s="1038"/>
      <c r="H7" s="1068" t="s">
        <v>708</v>
      </c>
      <c r="I7" s="1083"/>
      <c r="J7" s="1083"/>
    </row>
    <row r="8" spans="3:10" ht="51" customHeight="1" thickTop="1" thickBot="1">
      <c r="C8" s="513"/>
      <c r="D8" s="492"/>
      <c r="E8" s="1024"/>
      <c r="F8" s="523"/>
      <c r="G8" s="498" t="s">
        <v>687</v>
      </c>
      <c r="H8" s="1024"/>
      <c r="I8" s="1024"/>
      <c r="J8" s="1024"/>
    </row>
    <row r="9" spans="3:10">
      <c r="C9" s="111" t="s">
        <v>637</v>
      </c>
      <c r="D9" s="158" t="s">
        <v>709</v>
      </c>
      <c r="E9" s="106">
        <v>71222.566000000006</v>
      </c>
      <c r="F9" s="106">
        <v>20594.196</v>
      </c>
      <c r="G9" s="106">
        <v>20594.196</v>
      </c>
      <c r="H9" s="106">
        <v>67184.926000000007</v>
      </c>
      <c r="I9" s="106">
        <v>-7560.8879999999999</v>
      </c>
      <c r="J9" s="106">
        <v>0</v>
      </c>
    </row>
    <row r="10" spans="3:10">
      <c r="C10" s="86" t="s">
        <v>639</v>
      </c>
      <c r="D10" s="100" t="s">
        <v>710</v>
      </c>
      <c r="E10" s="29">
        <v>14367.843999999999</v>
      </c>
      <c r="F10" s="29">
        <v>2068.6329999999998</v>
      </c>
      <c r="G10" s="29">
        <v>1931.2739999999999</v>
      </c>
      <c r="H10" s="29">
        <v>14367.843999999999</v>
      </c>
      <c r="I10" s="29">
        <v>-612.96100000000001</v>
      </c>
      <c r="J10" s="29">
        <v>0</v>
      </c>
    </row>
    <row r="11" spans="3:10">
      <c r="C11" s="86" t="s">
        <v>640</v>
      </c>
      <c r="D11" s="100" t="s">
        <v>711</v>
      </c>
      <c r="E11" s="29">
        <v>431666.35100000002</v>
      </c>
      <c r="F11" s="29">
        <v>206097.717</v>
      </c>
      <c r="G11" s="29">
        <v>202854.21</v>
      </c>
      <c r="H11" s="29">
        <v>430498.57699999999</v>
      </c>
      <c r="I11" s="29">
        <v>-68525.076000000001</v>
      </c>
      <c r="J11" s="29">
        <v>0</v>
      </c>
    </row>
    <row r="12" spans="3:10" ht="28.5" customHeight="1">
      <c r="C12" s="86" t="s">
        <v>641</v>
      </c>
      <c r="D12" s="100" t="s">
        <v>712</v>
      </c>
      <c r="E12" s="29">
        <v>7487.4269999999997</v>
      </c>
      <c r="F12" s="29">
        <v>2664.154</v>
      </c>
      <c r="G12" s="29">
        <v>2664.154</v>
      </c>
      <c r="H12" s="29">
        <v>7487.4269999999997</v>
      </c>
      <c r="I12" s="29">
        <v>-170.71700000000001</v>
      </c>
      <c r="J12" s="29">
        <v>0</v>
      </c>
    </row>
    <row r="13" spans="3:10" ht="14.25" customHeight="1">
      <c r="C13" s="86" t="s">
        <v>642</v>
      </c>
      <c r="D13" s="100" t="s">
        <v>713</v>
      </c>
      <c r="E13" s="29">
        <v>20115.788</v>
      </c>
      <c r="F13" s="29">
        <v>9135.2279999999992</v>
      </c>
      <c r="G13" s="29">
        <v>7415.6540000000005</v>
      </c>
      <c r="H13" s="29">
        <v>20115.788</v>
      </c>
      <c r="I13" s="29">
        <v>-1368.2539999999999</v>
      </c>
      <c r="J13" s="29">
        <v>0</v>
      </c>
    </row>
    <row r="14" spans="3:10" ht="14.25" customHeight="1">
      <c r="C14" s="86" t="s">
        <v>643</v>
      </c>
      <c r="D14" s="100" t="s">
        <v>714</v>
      </c>
      <c r="E14" s="29">
        <v>332463.88799999998</v>
      </c>
      <c r="F14" s="29">
        <v>79872.811000000002</v>
      </c>
      <c r="G14" s="29">
        <v>79866.523000000001</v>
      </c>
      <c r="H14" s="29">
        <v>332463.88799999998</v>
      </c>
      <c r="I14" s="29">
        <v>-40257.169000000002</v>
      </c>
      <c r="J14" s="29">
        <v>0</v>
      </c>
    </row>
    <row r="15" spans="3:10" ht="14.25" customHeight="1">
      <c r="C15" s="86" t="s">
        <v>644</v>
      </c>
      <c r="D15" s="100" t="s">
        <v>715</v>
      </c>
      <c r="E15" s="29">
        <v>453334.92</v>
      </c>
      <c r="F15" s="29">
        <v>70975.952000000005</v>
      </c>
      <c r="G15" s="29">
        <v>67452.679000000004</v>
      </c>
      <c r="H15" s="29">
        <v>452728.72399999999</v>
      </c>
      <c r="I15" s="29">
        <v>-40446.855000000003</v>
      </c>
      <c r="J15" s="29">
        <v>0</v>
      </c>
    </row>
    <row r="16" spans="3:10" ht="14.25" customHeight="1">
      <c r="C16" s="86" t="s">
        <v>645</v>
      </c>
      <c r="D16" s="100" t="s">
        <v>716</v>
      </c>
      <c r="E16" s="29">
        <v>163318.821</v>
      </c>
      <c r="F16" s="29">
        <v>18489.076000000001</v>
      </c>
      <c r="G16" s="29">
        <v>11736.28</v>
      </c>
      <c r="H16" s="29">
        <v>163318.821</v>
      </c>
      <c r="I16" s="29">
        <v>-13783.923000000001</v>
      </c>
      <c r="J16" s="29">
        <v>0</v>
      </c>
    </row>
    <row r="17" spans="3:10" ht="14.25" customHeight="1">
      <c r="C17" s="86" t="s">
        <v>646</v>
      </c>
      <c r="D17" s="100" t="s">
        <v>717</v>
      </c>
      <c r="E17" s="29">
        <v>325248.21299999999</v>
      </c>
      <c r="F17" s="29">
        <v>129363.317</v>
      </c>
      <c r="G17" s="29">
        <v>129246.33</v>
      </c>
      <c r="H17" s="29">
        <v>325248.21299999999</v>
      </c>
      <c r="I17" s="29">
        <v>-41780.156000000003</v>
      </c>
      <c r="J17" s="29">
        <v>0</v>
      </c>
    </row>
    <row r="18" spans="3:10" ht="14.25" customHeight="1">
      <c r="C18" s="86" t="s">
        <v>648</v>
      </c>
      <c r="D18" s="100" t="s">
        <v>718</v>
      </c>
      <c r="E18" s="29">
        <v>11618.218999999999</v>
      </c>
      <c r="F18" s="29">
        <v>6140.7039999999997</v>
      </c>
      <c r="G18" s="29">
        <v>1426.9459999999999</v>
      </c>
      <c r="H18" s="29">
        <v>11618.218999999999</v>
      </c>
      <c r="I18" s="29">
        <v>-1561.607</v>
      </c>
      <c r="J18" s="29">
        <v>0</v>
      </c>
    </row>
    <row r="19" spans="3:10" ht="14.25" customHeight="1">
      <c r="C19" s="86" t="s">
        <v>649</v>
      </c>
      <c r="D19" s="100" t="s">
        <v>719</v>
      </c>
      <c r="E19" s="29">
        <v>7797.9260000000004</v>
      </c>
      <c r="F19" s="29">
        <v>390.577</v>
      </c>
      <c r="G19" s="29">
        <v>390.577</v>
      </c>
      <c r="H19" s="29">
        <v>7797.9260000000004</v>
      </c>
      <c r="I19" s="29">
        <v>-11.404999999999999</v>
      </c>
      <c r="J19" s="29">
        <v>0</v>
      </c>
    </row>
    <row r="20" spans="3:10" ht="14.25" customHeight="1">
      <c r="C20" s="86" t="s">
        <v>650</v>
      </c>
      <c r="D20" s="100" t="s">
        <v>720</v>
      </c>
      <c r="E20" s="29">
        <v>469336.35200000001</v>
      </c>
      <c r="F20" s="29">
        <v>140275.51199999999</v>
      </c>
      <c r="G20" s="29">
        <v>139950.55600000001</v>
      </c>
      <c r="H20" s="29">
        <v>469336.35200000001</v>
      </c>
      <c r="I20" s="29">
        <v>-45237.016000000003</v>
      </c>
      <c r="J20" s="29">
        <v>0</v>
      </c>
    </row>
    <row r="21" spans="3:10" ht="14.25" customHeight="1">
      <c r="C21" s="86" t="s">
        <v>651</v>
      </c>
      <c r="D21" s="100" t="s">
        <v>721</v>
      </c>
      <c r="E21" s="29">
        <v>19672.483</v>
      </c>
      <c r="F21" s="29">
        <v>6168.5780000000004</v>
      </c>
      <c r="G21" s="29">
        <v>6137.4459999999999</v>
      </c>
      <c r="H21" s="29">
        <v>19672.483</v>
      </c>
      <c r="I21" s="29">
        <v>-3494.8670000000002</v>
      </c>
      <c r="J21" s="29">
        <v>0</v>
      </c>
    </row>
    <row r="22" spans="3:10" ht="14.25" customHeight="1">
      <c r="C22" s="86" t="s">
        <v>652</v>
      </c>
      <c r="D22" s="100" t="s">
        <v>722</v>
      </c>
      <c r="E22" s="29">
        <v>71344.157000000007</v>
      </c>
      <c r="F22" s="29">
        <v>1919.079</v>
      </c>
      <c r="G22" s="29">
        <v>1919.079</v>
      </c>
      <c r="H22" s="29">
        <v>71344.157000000007</v>
      </c>
      <c r="I22" s="29">
        <v>-1936.6510000000001</v>
      </c>
      <c r="J22" s="29">
        <v>0</v>
      </c>
    </row>
    <row r="23" spans="3:10" ht="14.25" customHeight="1">
      <c r="C23" s="86" t="s">
        <v>653</v>
      </c>
      <c r="D23" s="100" t="s">
        <v>723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4" spans="3:10" ht="14.25" customHeight="1">
      <c r="C24" s="86" t="s">
        <v>654</v>
      </c>
      <c r="D24" s="100" t="s">
        <v>724</v>
      </c>
      <c r="E24" s="29">
        <v>10269.356</v>
      </c>
      <c r="F24" s="29">
        <v>5071.3149999999996</v>
      </c>
      <c r="G24" s="29">
        <v>5071.3149999999996</v>
      </c>
      <c r="H24" s="29">
        <v>10269.356</v>
      </c>
      <c r="I24" s="29">
        <v>-3043.27</v>
      </c>
      <c r="J24" s="29">
        <v>0</v>
      </c>
    </row>
    <row r="25" spans="3:10" ht="14.25" customHeight="1">
      <c r="C25" s="86" t="s">
        <v>655</v>
      </c>
      <c r="D25" s="100" t="s">
        <v>725</v>
      </c>
      <c r="E25" s="29">
        <v>68404.622000000003</v>
      </c>
      <c r="F25" s="29">
        <v>14963.602000000001</v>
      </c>
      <c r="G25" s="29">
        <v>14914.069</v>
      </c>
      <c r="H25" s="29">
        <v>68404.622000000003</v>
      </c>
      <c r="I25" s="29">
        <v>-13069.71</v>
      </c>
      <c r="J25" s="29">
        <v>0</v>
      </c>
    </row>
    <row r="26" spans="3:10" ht="14.25" customHeight="1">
      <c r="C26" s="86" t="s">
        <v>656</v>
      </c>
      <c r="D26" s="100" t="s">
        <v>726</v>
      </c>
      <c r="E26" s="29">
        <v>21480.67</v>
      </c>
      <c r="F26" s="29">
        <v>3784.125</v>
      </c>
      <c r="G26" s="29">
        <v>3683.6689999999999</v>
      </c>
      <c r="H26" s="29">
        <v>21480.67</v>
      </c>
      <c r="I26" s="29">
        <v>-72.959000000000003</v>
      </c>
      <c r="J26" s="29">
        <v>0</v>
      </c>
    </row>
    <row r="27" spans="3:10" ht="14.25" customHeight="1" thickBot="1">
      <c r="C27" s="526" t="s">
        <v>657</v>
      </c>
      <c r="D27" s="524" t="s">
        <v>727</v>
      </c>
      <c r="E27" s="525">
        <v>829.58399999999995</v>
      </c>
      <c r="F27" s="525">
        <v>0</v>
      </c>
      <c r="G27" s="525">
        <v>0</v>
      </c>
      <c r="H27" s="525">
        <v>829.58399999999995</v>
      </c>
      <c r="I27" s="525">
        <v>-1.6539999999999999</v>
      </c>
      <c r="J27" s="525">
        <v>0</v>
      </c>
    </row>
    <row r="28" spans="3:10" ht="14.25" customHeight="1" thickBot="1">
      <c r="C28" s="245" t="s">
        <v>658</v>
      </c>
      <c r="D28" s="252" t="s">
        <v>139</v>
      </c>
      <c r="E28" s="247">
        <v>2499979.1869999999</v>
      </c>
      <c r="F28" s="247">
        <v>717974.57499999995</v>
      </c>
      <c r="G28" s="247">
        <v>697254.95799999998</v>
      </c>
      <c r="H28" s="247">
        <v>2494167.5759999999</v>
      </c>
      <c r="I28" s="247">
        <v>-282935.13699999999</v>
      </c>
      <c r="J28" s="247">
        <v>0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A10">
      <pageMargins left="0.70866141732283472" right="0.70866141732283472" top="0.74803149606299213" bottom="0.74803149606299213" header="0.31496062992125978" footer="0.31496062992125978"/>
      <pageSetup paperSize="9" scale="70" fitToWidth="0" orientation="landscape"/>
      <headerFooter>
        <oddHeader>&amp;CPL
Załącznik XV</oddHeader>
        <oddFooter>&amp;C&amp;P</oddFooter>
      </headerFooter>
    </customSheetView>
  </customSheetViews>
  <mergeCells count="8">
    <mergeCell ref="J6:J8"/>
    <mergeCell ref="E7:E8"/>
    <mergeCell ref="H7:H8"/>
    <mergeCell ref="C4:D4"/>
    <mergeCell ref="F4:G4"/>
    <mergeCell ref="E6:H6"/>
    <mergeCell ref="F7:G7"/>
    <mergeCell ref="I6:I8"/>
  </mergeCells>
  <pageMargins left="0.70866141732283472" right="0.70866141732283472" top="0.74803149606299213" bottom="0.74803149606299213" header="0.31496062992125978" footer="0.31496062992125978"/>
  <pageSetup paperSize="9" scale="70" fitToWidth="0" orientation="landscape"/>
  <headerFooter>
    <oddHeader>&amp;CPL
Załącznik XV</oddHeader>
    <oddFooter>&amp;C&amp;P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9D239"/>
  </sheetPr>
  <dimension ref="C3:Q23"/>
  <sheetViews>
    <sheetView showGridLines="0" zoomScaleNormal="100" workbookViewId="0"/>
  </sheetViews>
  <sheetFormatPr defaultColWidth="9.140625" defaultRowHeight="15"/>
  <cols>
    <col min="1" max="1" width="1.42578125" style="21" customWidth="1"/>
    <col min="2" max="2" width="9.140625" style="21" customWidth="1"/>
    <col min="3" max="3" width="4.42578125" style="21" customWidth="1"/>
    <col min="4" max="4" width="42.140625" style="21" customWidth="1"/>
    <col min="5" max="5" width="12.140625" style="21" customWidth="1"/>
    <col min="6" max="6" width="12.85546875" style="21" customWidth="1"/>
    <col min="7" max="7" width="13.140625" style="21" customWidth="1"/>
    <col min="8" max="8" width="2.7109375" style="21" customWidth="1"/>
    <col min="9" max="9" width="8.42578125" style="21" customWidth="1"/>
    <col min="10" max="10" width="15.5703125" style="21" customWidth="1"/>
    <col min="11" max="11" width="11.85546875" style="21" customWidth="1"/>
    <col min="12" max="15" width="12.42578125" style="21" customWidth="1"/>
    <col min="16" max="16" width="12.5703125" style="21" customWidth="1"/>
    <col min="17" max="17" width="12.42578125" style="21" customWidth="1"/>
    <col min="18" max="18" width="9.140625" style="21" customWidth="1"/>
    <col min="19" max="16384" width="9.140625" style="21"/>
  </cols>
  <sheetData>
    <row r="3" spans="3:17" ht="21" customHeight="1">
      <c r="C3" s="58" t="s">
        <v>63</v>
      </c>
    </row>
    <row r="4" spans="3:17" ht="17.45" customHeight="1" thickBot="1">
      <c r="C4" s="1087" t="s">
        <v>960</v>
      </c>
      <c r="D4" s="1042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spans="3:17" ht="18" customHeight="1">
      <c r="C5" s="286"/>
      <c r="D5" s="287"/>
      <c r="E5" s="501" t="s">
        <v>102</v>
      </c>
      <c r="F5" s="501" t="s">
        <v>103</v>
      </c>
      <c r="G5" s="501" t="s">
        <v>104</v>
      </c>
      <c r="H5" s="501"/>
      <c r="I5" s="501" t="s">
        <v>140</v>
      </c>
      <c r="J5" s="501" t="s">
        <v>141</v>
      </c>
      <c r="K5" s="501" t="s">
        <v>207</v>
      </c>
      <c r="L5" s="501" t="s">
        <v>208</v>
      </c>
      <c r="M5" s="501" t="s">
        <v>223</v>
      </c>
      <c r="N5" s="501" t="s">
        <v>413</v>
      </c>
      <c r="O5" s="501" t="s">
        <v>414</v>
      </c>
      <c r="P5" s="501" t="s">
        <v>415</v>
      </c>
      <c r="Q5" s="501" t="s">
        <v>416</v>
      </c>
    </row>
    <row r="6" spans="3:17" ht="18.75" customHeight="1" thickBot="1">
      <c r="C6" s="265"/>
      <c r="D6" s="265"/>
      <c r="E6" s="917" t="s">
        <v>638</v>
      </c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</row>
    <row r="7" spans="3:17" ht="18.75" customHeight="1">
      <c r="C7" s="265"/>
      <c r="D7" s="265"/>
      <c r="E7" s="288"/>
      <c r="F7" s="532" t="s">
        <v>728</v>
      </c>
      <c r="G7" s="533"/>
      <c r="H7" s="289"/>
      <c r="I7" s="532" t="s">
        <v>729</v>
      </c>
      <c r="J7" s="534"/>
      <c r="K7" s="534"/>
      <c r="L7" s="534"/>
      <c r="M7" s="534"/>
      <c r="N7" s="534"/>
      <c r="O7" s="534"/>
      <c r="P7" s="534"/>
      <c r="Q7" s="534"/>
    </row>
    <row r="8" spans="3:17" ht="18.75" customHeight="1" thickBot="1">
      <c r="C8" s="399"/>
      <c r="D8" s="399"/>
      <c r="E8" s="290"/>
      <c r="F8" s="291"/>
      <c r="G8" s="291"/>
      <c r="H8" s="292"/>
      <c r="I8" s="290"/>
      <c r="J8" s="1086" t="s">
        <v>695</v>
      </c>
      <c r="K8" s="535" t="s">
        <v>730</v>
      </c>
      <c r="L8" s="535"/>
      <c r="M8" s="535"/>
      <c r="N8" s="535"/>
      <c r="O8" s="535"/>
      <c r="P8" s="535"/>
      <c r="Q8" s="535"/>
    </row>
    <row r="9" spans="3:17" ht="87" customHeight="1" thickTop="1" thickBot="1">
      <c r="C9" s="492"/>
      <c r="D9" s="492"/>
      <c r="E9" s="527"/>
      <c r="F9" s="527"/>
      <c r="G9" s="528" t="s">
        <v>731</v>
      </c>
      <c r="H9" s="517"/>
      <c r="I9" s="527"/>
      <c r="J9" s="1071"/>
      <c r="K9" s="527"/>
      <c r="L9" s="529" t="s">
        <v>732</v>
      </c>
      <c r="M9" s="529" t="s">
        <v>733</v>
      </c>
      <c r="N9" s="529" t="s">
        <v>734</v>
      </c>
      <c r="O9" s="529" t="s">
        <v>735</v>
      </c>
      <c r="P9" s="529" t="s">
        <v>736</v>
      </c>
      <c r="Q9" s="529" t="s">
        <v>737</v>
      </c>
    </row>
    <row r="10" spans="3:17">
      <c r="C10" s="111" t="s">
        <v>637</v>
      </c>
      <c r="D10" s="112" t="s">
        <v>707</v>
      </c>
      <c r="E10" s="106">
        <v>7810201.29</v>
      </c>
      <c r="F10" s="106">
        <v>6881663.3870000001</v>
      </c>
      <c r="G10" s="106">
        <v>69924.100999999995</v>
      </c>
      <c r="H10" s="106"/>
      <c r="I10" s="106">
        <v>928537.90300000005</v>
      </c>
      <c r="J10" s="106">
        <v>294429.31199999998</v>
      </c>
      <c r="K10" s="106">
        <v>634108.59100000001</v>
      </c>
      <c r="L10" s="106">
        <v>144836.17300000001</v>
      </c>
      <c r="M10" s="106">
        <v>36671.267999999996</v>
      </c>
      <c r="N10" s="106">
        <v>46291.430999999997</v>
      </c>
      <c r="O10" s="106">
        <v>162636.84</v>
      </c>
      <c r="P10" s="106">
        <v>121435.458</v>
      </c>
      <c r="Q10" s="106">
        <v>122237.42</v>
      </c>
    </row>
    <row r="11" spans="3:17">
      <c r="C11" s="86" t="s">
        <v>639</v>
      </c>
      <c r="D11" s="87" t="s">
        <v>969</v>
      </c>
      <c r="E11" s="29">
        <v>4591607.6969999997</v>
      </c>
      <c r="F11" s="29">
        <v>3729338.7820000001</v>
      </c>
      <c r="G11" s="29">
        <v>68634.271999999997</v>
      </c>
      <c r="H11" s="29"/>
      <c r="I11" s="29">
        <v>862268.91500000004</v>
      </c>
      <c r="J11" s="29">
        <v>292497.429</v>
      </c>
      <c r="K11" s="29">
        <v>569771.48600000003</v>
      </c>
      <c r="L11" s="29">
        <v>144359.84899999999</v>
      </c>
      <c r="M11" s="29">
        <v>34090.794999999998</v>
      </c>
      <c r="N11" s="29">
        <v>38373.962</v>
      </c>
      <c r="O11" s="29">
        <v>126414.477</v>
      </c>
      <c r="P11" s="29">
        <v>108991.60400000001</v>
      </c>
      <c r="Q11" s="29">
        <v>117540.798</v>
      </c>
    </row>
    <row r="12" spans="3:17">
      <c r="C12" s="86" t="s">
        <v>640</v>
      </c>
      <c r="D12" s="87" t="s">
        <v>970</v>
      </c>
      <c r="E12" s="29">
        <v>3755960.6919999998</v>
      </c>
      <c r="F12" s="29">
        <v>2943052.6159999999</v>
      </c>
      <c r="G12" s="29">
        <v>54286.317000000003</v>
      </c>
      <c r="H12" s="29"/>
      <c r="I12" s="29">
        <v>812908.076</v>
      </c>
      <c r="J12" s="29">
        <v>272453.58299999998</v>
      </c>
      <c r="K12" s="29">
        <v>540454.49300000002</v>
      </c>
      <c r="L12" s="29">
        <v>140489.26999999999</v>
      </c>
      <c r="M12" s="29">
        <v>28026.415000000001</v>
      </c>
      <c r="N12" s="29">
        <v>31685.583999999999</v>
      </c>
      <c r="O12" s="29">
        <v>113967.476</v>
      </c>
      <c r="P12" s="29">
        <v>108944.60400000001</v>
      </c>
      <c r="Q12" s="29">
        <v>117341.144</v>
      </c>
    </row>
    <row r="13" spans="3:17" ht="22.5">
      <c r="C13" s="86" t="s">
        <v>641</v>
      </c>
      <c r="D13" s="87" t="s">
        <v>971</v>
      </c>
      <c r="E13" s="29">
        <v>114062.98299999999</v>
      </c>
      <c r="F13" s="29">
        <v>85907.604000000007</v>
      </c>
      <c r="G13" s="89"/>
      <c r="H13" s="29"/>
      <c r="I13" s="29">
        <v>28155.378000000001</v>
      </c>
      <c r="J13" s="29">
        <v>2407.0439999999999</v>
      </c>
      <c r="K13" s="29">
        <v>25748.333999999999</v>
      </c>
      <c r="L13" s="89"/>
      <c r="M13" s="89"/>
      <c r="N13" s="89"/>
      <c r="O13" s="89"/>
      <c r="P13" s="89"/>
      <c r="Q13" s="89"/>
    </row>
    <row r="14" spans="3:17" ht="22.5">
      <c r="C14" s="86" t="s">
        <v>642</v>
      </c>
      <c r="D14" s="87" t="s">
        <v>972</v>
      </c>
      <c r="E14" s="29">
        <v>174742.30799999999</v>
      </c>
      <c r="F14" s="29">
        <v>73236.455000000002</v>
      </c>
      <c r="G14" s="89"/>
      <c r="H14" s="29"/>
      <c r="I14" s="29">
        <v>101505.853</v>
      </c>
      <c r="J14" s="29">
        <v>25703.218000000001</v>
      </c>
      <c r="K14" s="29">
        <v>75802.634999999995</v>
      </c>
      <c r="L14" s="89"/>
      <c r="M14" s="89"/>
      <c r="N14" s="89"/>
      <c r="O14" s="89"/>
      <c r="P14" s="89"/>
      <c r="Q14" s="89"/>
    </row>
    <row r="15" spans="3:17" ht="24" customHeight="1">
      <c r="C15" s="86" t="s">
        <v>643</v>
      </c>
      <c r="D15" s="87" t="s">
        <v>973</v>
      </c>
      <c r="E15" s="29">
        <v>3197044.8859999999</v>
      </c>
      <c r="F15" s="29">
        <v>2608998.63</v>
      </c>
      <c r="G15" s="89"/>
      <c r="H15" s="29"/>
      <c r="I15" s="29">
        <v>588046.25600000005</v>
      </c>
      <c r="J15" s="29">
        <v>182061.58600000001</v>
      </c>
      <c r="K15" s="29">
        <v>405984.67</v>
      </c>
      <c r="L15" s="89"/>
      <c r="M15" s="89"/>
      <c r="N15" s="89"/>
      <c r="O15" s="89"/>
      <c r="P15" s="89"/>
      <c r="Q15" s="89"/>
    </row>
    <row r="16" spans="3:17">
      <c r="C16" s="86" t="s">
        <v>644</v>
      </c>
      <c r="D16" s="87" t="s">
        <v>738</v>
      </c>
      <c r="E16" s="29">
        <v>-305898.12</v>
      </c>
      <c r="F16" s="29">
        <v>-9856.5360000000001</v>
      </c>
      <c r="G16" s="29">
        <v>-2596.6759999999999</v>
      </c>
      <c r="H16" s="29"/>
      <c r="I16" s="29">
        <v>-296041.58399999997</v>
      </c>
      <c r="J16" s="29">
        <v>-52059.408000000003</v>
      </c>
      <c r="K16" s="29">
        <v>-243982.17499999999</v>
      </c>
      <c r="L16" s="29">
        <v>-35359.373</v>
      </c>
      <c r="M16" s="29">
        <v>-3917.9589999999998</v>
      </c>
      <c r="N16" s="29">
        <v>-14247.191000000001</v>
      </c>
      <c r="O16" s="29">
        <v>-69413.168999999994</v>
      </c>
      <c r="P16" s="29">
        <v>-59661.133000000002</v>
      </c>
      <c r="Q16" s="29">
        <v>-61383.347999999998</v>
      </c>
    </row>
    <row r="17" spans="3:17">
      <c r="C17" s="86" t="s">
        <v>645</v>
      </c>
      <c r="D17" s="87" t="s">
        <v>739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3:17">
      <c r="C18" s="86" t="s">
        <v>646</v>
      </c>
      <c r="D18" s="87" t="s">
        <v>974</v>
      </c>
      <c r="E18" s="29">
        <v>3386320.182</v>
      </c>
      <c r="F18" s="29">
        <v>2846522.9640000002</v>
      </c>
      <c r="G18" s="29">
        <v>74240.221000000005</v>
      </c>
      <c r="H18" s="29"/>
      <c r="I18" s="29">
        <v>539797.21799999999</v>
      </c>
      <c r="J18" s="29">
        <v>219703.29</v>
      </c>
      <c r="K18" s="29">
        <v>320093.92700000003</v>
      </c>
      <c r="L18" s="29">
        <v>104561.743</v>
      </c>
      <c r="M18" s="29">
        <v>29249.976999999999</v>
      </c>
      <c r="N18" s="29">
        <v>23849.714</v>
      </c>
      <c r="O18" s="29">
        <v>56944.574000000001</v>
      </c>
      <c r="P18" s="29">
        <v>49330.470999999998</v>
      </c>
      <c r="Q18" s="29">
        <v>56157.449000000001</v>
      </c>
    </row>
    <row r="19" spans="3:17">
      <c r="C19" s="86" t="s">
        <v>648</v>
      </c>
      <c r="D19" s="87" t="s">
        <v>975</v>
      </c>
      <c r="E19" s="29">
        <v>3318493.2340000002</v>
      </c>
      <c r="F19" s="29">
        <v>2807381.6529999999</v>
      </c>
      <c r="G19" s="29">
        <v>74124.091</v>
      </c>
      <c r="H19" s="29"/>
      <c r="I19" s="29">
        <v>511111.58199999999</v>
      </c>
      <c r="J19" s="29">
        <v>199819.851</v>
      </c>
      <c r="K19" s="29">
        <v>311291.73100000003</v>
      </c>
      <c r="L19" s="29">
        <v>103909.819</v>
      </c>
      <c r="M19" s="29">
        <v>29112.647000000001</v>
      </c>
      <c r="N19" s="29">
        <v>21788.802</v>
      </c>
      <c r="O19" s="29">
        <v>54900.144</v>
      </c>
      <c r="P19" s="29">
        <v>45422.87</v>
      </c>
      <c r="Q19" s="29">
        <v>56157.449000000001</v>
      </c>
    </row>
    <row r="20" spans="3:17">
      <c r="C20" s="86" t="s">
        <v>649</v>
      </c>
      <c r="D20" s="87" t="s">
        <v>976</v>
      </c>
      <c r="E20" s="29">
        <v>5234584.6739999996</v>
      </c>
      <c r="F20" s="29">
        <v>4098305.71</v>
      </c>
      <c r="G20" s="29">
        <v>58431.023999999998</v>
      </c>
      <c r="H20" s="29"/>
      <c r="I20" s="29">
        <v>1136278.9639999999</v>
      </c>
      <c r="J20" s="29">
        <v>402457.23100000003</v>
      </c>
      <c r="K20" s="29">
        <v>733821.73300000001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</row>
    <row r="21" spans="3:17">
      <c r="C21" s="86" t="s">
        <v>650</v>
      </c>
      <c r="D21" s="87" t="s">
        <v>975</v>
      </c>
      <c r="E21" s="29">
        <v>4305265.5369999995</v>
      </c>
      <c r="F21" s="29">
        <v>3496546.125</v>
      </c>
      <c r="G21" s="29">
        <v>53443.923000000003</v>
      </c>
      <c r="H21" s="29"/>
      <c r="I21" s="29">
        <v>808719.41099999996</v>
      </c>
      <c r="J21" s="29">
        <v>234434.24900000001</v>
      </c>
      <c r="K21" s="29">
        <v>574285.16200000001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3:17">
      <c r="C22" s="86" t="s">
        <v>651</v>
      </c>
      <c r="D22" s="87" t="s">
        <v>740</v>
      </c>
      <c r="E22" s="29">
        <v>143215.76</v>
      </c>
      <c r="F22" s="29">
        <v>135724.16500000001</v>
      </c>
      <c r="G22" s="29">
        <v>590.54200000000003</v>
      </c>
      <c r="H22" s="29"/>
      <c r="I22" s="29">
        <v>7491.5940000000001</v>
      </c>
      <c r="J22" s="29">
        <v>4657.1450000000004</v>
      </c>
      <c r="K22" s="29">
        <v>2834.45</v>
      </c>
      <c r="L22" s="29">
        <v>1918.624</v>
      </c>
      <c r="M22" s="29">
        <v>324.03800000000001</v>
      </c>
      <c r="N22" s="29">
        <v>547.21100000000001</v>
      </c>
      <c r="O22" s="29">
        <v>44.576000000000001</v>
      </c>
      <c r="P22" s="29">
        <v>0</v>
      </c>
      <c r="Q22" s="29">
        <v>0</v>
      </c>
    </row>
    <row r="23" spans="3:17" ht="15.75" thickBot="1">
      <c r="C23" s="278" t="s">
        <v>652</v>
      </c>
      <c r="D23" s="530" t="s">
        <v>624</v>
      </c>
      <c r="E23" s="531">
        <v>-358022.43099999998</v>
      </c>
      <c r="F23" s="531">
        <v>0</v>
      </c>
      <c r="G23" s="531">
        <v>0</v>
      </c>
      <c r="H23" s="531"/>
      <c r="I23" s="531">
        <v>-358022.43099999998</v>
      </c>
      <c r="J23" s="531">
        <v>0</v>
      </c>
      <c r="K23" s="531">
        <v>-358022.43099999998</v>
      </c>
      <c r="L23" s="531">
        <v>0</v>
      </c>
      <c r="M23" s="531">
        <v>0</v>
      </c>
      <c r="N23" s="531">
        <v>-2172.904</v>
      </c>
      <c r="O23" s="531">
        <v>-1851.492</v>
      </c>
      <c r="P23" s="531">
        <v>-43734.665000000001</v>
      </c>
      <c r="Q23" s="531">
        <v>-310263.36900000001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selection activeCell="S14" sqref="S14"/>
      <pageMargins left="0.70866141732283472" right="0.70866141732283472" top="0.74803149606299213" bottom="0.74803149606299213" header="0.31496062992125978" footer="0.31496062992125978"/>
      <pageSetup paperSize="9" scale="75" orientation="landscape"/>
      <headerFooter>
        <oddHeader>&amp;CPL
Załącznik XV</oddHeader>
        <oddFooter>&amp;C&amp;P</oddFooter>
      </headerFooter>
    </customSheetView>
  </customSheetViews>
  <mergeCells count="2">
    <mergeCell ref="J8:J9"/>
    <mergeCell ref="C4:D4"/>
  </mergeCells>
  <pageMargins left="0.70866141732283472" right="0.70866141732283472" top="0.74803149606299213" bottom="0.74803149606299213" header="0.31496062992125978" footer="0.31496062992125978"/>
  <pageSetup paperSize="9" scale="75" orientation="landscape"/>
  <headerFooter>
    <oddHeader>&amp;CPL
Załącznik XV</oddHeader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C9D239"/>
  </sheetPr>
  <dimension ref="C3:F15"/>
  <sheetViews>
    <sheetView showGridLines="0" zoomScaleNormal="100" workbookViewId="0"/>
  </sheetViews>
  <sheetFormatPr defaultColWidth="9.140625" defaultRowHeight="15"/>
  <cols>
    <col min="1" max="1" width="2.42578125" style="21" customWidth="1"/>
    <col min="2" max="2" width="9.140625" style="21" customWidth="1"/>
    <col min="3" max="3" width="4" style="21" customWidth="1"/>
    <col min="4" max="4" width="33.140625" style="21" customWidth="1"/>
    <col min="5" max="6" width="32.140625" style="21" bestFit="1" customWidth="1"/>
    <col min="7" max="7" width="9.140625" style="21" customWidth="1"/>
    <col min="8" max="16384" width="9.140625" style="21"/>
  </cols>
  <sheetData>
    <row r="3" spans="3:6" ht="21" customHeight="1">
      <c r="C3" s="58" t="s">
        <v>65</v>
      </c>
    </row>
    <row r="4" spans="3:6" ht="17.45" customHeight="1" thickBot="1">
      <c r="C4" s="992" t="s">
        <v>960</v>
      </c>
      <c r="D4" s="1013"/>
      <c r="E4" s="108"/>
      <c r="F4" s="108"/>
    </row>
    <row r="5" spans="3:6" ht="17.45" customHeight="1">
      <c r="C5" s="81"/>
      <c r="D5" s="108"/>
      <c r="E5" s="514" t="s">
        <v>102</v>
      </c>
      <c r="F5" s="514" t="s">
        <v>103</v>
      </c>
    </row>
    <row r="6" spans="3:6" ht="18" customHeight="1">
      <c r="C6" s="81"/>
      <c r="D6" s="109"/>
      <c r="E6" s="1058" t="s">
        <v>741</v>
      </c>
      <c r="F6" s="1088"/>
    </row>
    <row r="7" spans="3:6" ht="26.1" customHeight="1" thickBot="1">
      <c r="C7" s="510"/>
      <c r="D7" s="536"/>
      <c r="E7" s="498" t="s">
        <v>742</v>
      </c>
      <c r="F7" s="498" t="s">
        <v>743</v>
      </c>
    </row>
    <row r="8" spans="3:6">
      <c r="C8" s="104" t="s">
        <v>637</v>
      </c>
      <c r="D8" s="105" t="s">
        <v>744</v>
      </c>
      <c r="E8" s="106">
        <v>0</v>
      </c>
      <c r="F8" s="106">
        <v>0</v>
      </c>
    </row>
    <row r="9" spans="3:6" ht="24" customHeight="1">
      <c r="C9" s="84" t="s">
        <v>639</v>
      </c>
      <c r="D9" s="85" t="s">
        <v>745</v>
      </c>
      <c r="E9" s="29">
        <v>1485</v>
      </c>
      <c r="F9" s="29">
        <v>0</v>
      </c>
    </row>
    <row r="10" spans="3:6">
      <c r="C10" s="86" t="s">
        <v>640</v>
      </c>
      <c r="D10" s="110" t="s">
        <v>977</v>
      </c>
      <c r="E10" s="29">
        <v>0</v>
      </c>
      <c r="F10" s="29">
        <v>0</v>
      </c>
    </row>
    <row r="11" spans="3:6">
      <c r="C11" s="86" t="s">
        <v>641</v>
      </c>
      <c r="D11" s="110" t="s">
        <v>978</v>
      </c>
      <c r="E11" s="29">
        <v>0</v>
      </c>
      <c r="F11" s="29">
        <v>0</v>
      </c>
    </row>
    <row r="12" spans="3:6">
      <c r="C12" s="86" t="s">
        <v>642</v>
      </c>
      <c r="D12" s="110" t="s">
        <v>979</v>
      </c>
      <c r="E12" s="29">
        <v>1485</v>
      </c>
      <c r="F12" s="29">
        <v>0</v>
      </c>
    </row>
    <row r="13" spans="3:6">
      <c r="C13" s="86" t="s">
        <v>643</v>
      </c>
      <c r="D13" s="110" t="s">
        <v>980</v>
      </c>
      <c r="E13" s="29">
        <v>0</v>
      </c>
      <c r="F13" s="29">
        <v>0</v>
      </c>
    </row>
    <row r="14" spans="3:6">
      <c r="C14" s="86" t="s">
        <v>644</v>
      </c>
      <c r="D14" s="110" t="s">
        <v>981</v>
      </c>
      <c r="E14" s="29">
        <v>0</v>
      </c>
      <c r="F14" s="29">
        <v>0</v>
      </c>
    </row>
    <row r="15" spans="3:6" ht="16.350000000000001" customHeight="1" thickBot="1">
      <c r="C15" s="267" t="s">
        <v>645</v>
      </c>
      <c r="D15" s="293" t="s">
        <v>139</v>
      </c>
      <c r="E15" s="269">
        <v>1485</v>
      </c>
      <c r="F15" s="269">
        <v>0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orientation="landscape" r:id="rId1"/>
      <headerFooter>
        <oddHeader>&amp;CPL
Załącznik XV</oddHeader>
        <oddFooter>&amp;C&amp;P</oddFooter>
      </headerFooter>
    </customSheetView>
  </customSheetViews>
  <mergeCells count="2">
    <mergeCell ref="C4:D4"/>
    <mergeCell ref="E6:F6"/>
  </mergeCells>
  <pageMargins left="0.70866141732283472" right="0.70866141732283472" top="0.74803149606299213" bottom="0.74803149606299213" header="0.31496062992125978" footer="0.31496062992125978"/>
  <pageSetup paperSize="9" orientation="landscape" r:id="rId2"/>
  <headerFooter>
    <oddHeader>&amp;CPL
Załącznik XV</oddHeader>
    <oddFooter>&amp;C&amp;P</oddFooter>
  </headerFooter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9D239"/>
    <pageSetUpPr fitToPage="1"/>
  </sheetPr>
  <dimension ref="C3:T16"/>
  <sheetViews>
    <sheetView showGridLines="0" zoomScaleNormal="100" zoomScalePageLayoutView="90" workbookViewId="0"/>
  </sheetViews>
  <sheetFormatPr defaultColWidth="9.140625" defaultRowHeight="15"/>
  <cols>
    <col min="1" max="1" width="1.85546875" style="21" customWidth="1"/>
    <col min="2" max="2" width="5.42578125" style="21" customWidth="1"/>
    <col min="3" max="3" width="3.5703125" style="21" customWidth="1"/>
    <col min="4" max="4" width="28.42578125" style="21" customWidth="1"/>
    <col min="5" max="6" width="11.5703125" style="21" customWidth="1"/>
    <col min="7" max="7" width="0.5703125" style="21" customWidth="1"/>
    <col min="8" max="11" width="11.5703125" style="21" customWidth="1"/>
    <col min="12" max="12" width="0.5703125" style="21" customWidth="1"/>
    <col min="13" max="14" width="11.5703125" style="21" customWidth="1"/>
    <col min="15" max="15" width="0.5703125" style="21" customWidth="1"/>
    <col min="16" max="17" width="11.5703125" style="21" customWidth="1"/>
    <col min="18" max="18" width="0.42578125" style="21" customWidth="1"/>
    <col min="19" max="20" width="11.5703125" style="21" customWidth="1"/>
    <col min="21" max="21" width="9.140625" style="21" customWidth="1"/>
    <col min="22" max="16384" width="9.140625" style="21"/>
  </cols>
  <sheetData>
    <row r="3" spans="3:20" ht="21" customHeight="1">
      <c r="C3" s="58" t="s">
        <v>67</v>
      </c>
    </row>
    <row r="4" spans="3:20" ht="17.45" customHeight="1" thickBot="1">
      <c r="C4" s="1087" t="s">
        <v>960</v>
      </c>
      <c r="D4" s="1042"/>
      <c r="E4" s="277"/>
      <c r="F4" s="1089"/>
      <c r="G4" s="1042"/>
      <c r="H4" s="1042"/>
      <c r="I4" s="1089"/>
      <c r="J4" s="1042"/>
      <c r="K4" s="1089"/>
      <c r="L4" s="1042"/>
      <c r="M4" s="1042"/>
      <c r="N4" s="277"/>
      <c r="O4" s="277"/>
      <c r="P4" s="277"/>
      <c r="Q4" s="1089"/>
      <c r="R4" s="1042"/>
      <c r="S4" s="1042"/>
      <c r="T4" s="277"/>
    </row>
    <row r="5" spans="3:20" ht="16.350000000000001" customHeight="1">
      <c r="C5" s="283"/>
      <c r="D5" s="283"/>
      <c r="E5" s="501" t="s">
        <v>102</v>
      </c>
      <c r="F5" s="501" t="s">
        <v>103</v>
      </c>
      <c r="G5" s="501"/>
      <c r="H5" s="501" t="s">
        <v>104</v>
      </c>
      <c r="I5" s="501" t="s">
        <v>140</v>
      </c>
      <c r="J5" s="501" t="s">
        <v>141</v>
      </c>
      <c r="K5" s="501" t="s">
        <v>207</v>
      </c>
      <c r="L5" s="501"/>
      <c r="M5" s="501" t="s">
        <v>208</v>
      </c>
      <c r="N5" s="501" t="s">
        <v>223</v>
      </c>
      <c r="O5" s="501"/>
      <c r="P5" s="501" t="s">
        <v>413</v>
      </c>
      <c r="Q5" s="501" t="s">
        <v>414</v>
      </c>
      <c r="R5" s="501"/>
      <c r="S5" s="501" t="s">
        <v>415</v>
      </c>
      <c r="T5" s="501" t="s">
        <v>416</v>
      </c>
    </row>
    <row r="6" spans="3:20" ht="17.100000000000001" customHeight="1" thickBot="1">
      <c r="C6" s="294"/>
      <c r="D6" s="294"/>
      <c r="E6" s="1091" t="s">
        <v>747</v>
      </c>
      <c r="F6" s="1092"/>
      <c r="G6" s="284"/>
      <c r="H6" s="1094" t="s">
        <v>748</v>
      </c>
      <c r="I6" s="1095"/>
      <c r="J6" s="1095"/>
      <c r="K6" s="1095"/>
      <c r="L6" s="1095"/>
      <c r="M6" s="1095"/>
      <c r="N6" s="1095"/>
      <c r="O6" s="1095"/>
      <c r="P6" s="1095"/>
      <c r="Q6" s="1095"/>
      <c r="R6" s="1095"/>
      <c r="S6" s="1095"/>
      <c r="T6" s="1095"/>
    </row>
    <row r="7" spans="3:20" ht="25.5" customHeight="1" thickBot="1">
      <c r="C7" s="294"/>
      <c r="D7" s="285"/>
      <c r="E7" s="1093"/>
      <c r="F7" s="1093"/>
      <c r="G7" s="284"/>
      <c r="H7" s="1096"/>
      <c r="I7" s="1096"/>
      <c r="J7" s="1090" t="s">
        <v>749</v>
      </c>
      <c r="K7" s="1045"/>
      <c r="L7" s="284"/>
      <c r="M7" s="1090" t="s">
        <v>750</v>
      </c>
      <c r="N7" s="1045"/>
      <c r="O7" s="284"/>
      <c r="P7" s="1090" t="s">
        <v>751</v>
      </c>
      <c r="Q7" s="1045"/>
      <c r="R7" s="284"/>
      <c r="S7" s="1090" t="s">
        <v>752</v>
      </c>
      <c r="T7" s="1045"/>
    </row>
    <row r="8" spans="3:20" ht="51.75" customHeight="1" thickTop="1" thickBot="1">
      <c r="C8" s="537"/>
      <c r="D8" s="490"/>
      <c r="E8" s="517" t="s">
        <v>707</v>
      </c>
      <c r="F8" s="517" t="s">
        <v>743</v>
      </c>
      <c r="G8" s="517"/>
      <c r="H8" s="1071"/>
      <c r="I8" s="1071"/>
      <c r="J8" s="517" t="s">
        <v>742</v>
      </c>
      <c r="K8" s="517" t="s">
        <v>743</v>
      </c>
      <c r="L8" s="517"/>
      <c r="M8" s="517" t="s">
        <v>742</v>
      </c>
      <c r="N8" s="517" t="s">
        <v>743</v>
      </c>
      <c r="O8" s="517"/>
      <c r="P8" s="517" t="s">
        <v>742</v>
      </c>
      <c r="Q8" s="517" t="s">
        <v>743</v>
      </c>
      <c r="R8" s="517"/>
      <c r="S8" s="517" t="s">
        <v>742</v>
      </c>
      <c r="T8" s="517" t="s">
        <v>743</v>
      </c>
    </row>
    <row r="9" spans="3:20" ht="34.35" customHeight="1">
      <c r="C9" s="111" t="s">
        <v>637</v>
      </c>
      <c r="D9" s="112" t="s">
        <v>753</v>
      </c>
      <c r="E9" s="106">
        <v>0</v>
      </c>
      <c r="F9" s="106">
        <v>0</v>
      </c>
      <c r="G9" s="106"/>
      <c r="H9" s="106">
        <v>0</v>
      </c>
      <c r="I9" s="106">
        <v>0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3:20" ht="33.75">
      <c r="C10" s="86" t="s">
        <v>639</v>
      </c>
      <c r="D10" s="87" t="s">
        <v>754</v>
      </c>
      <c r="E10" s="29">
        <v>1485</v>
      </c>
      <c r="F10" s="29">
        <v>-1485</v>
      </c>
      <c r="G10" s="29"/>
      <c r="H10" s="29">
        <v>1485</v>
      </c>
      <c r="I10" s="29">
        <v>0</v>
      </c>
      <c r="J10" s="29">
        <v>1485</v>
      </c>
      <c r="K10" s="29">
        <v>0</v>
      </c>
      <c r="L10" s="29"/>
      <c r="M10" s="29">
        <v>0</v>
      </c>
      <c r="N10" s="29">
        <v>0</v>
      </c>
      <c r="O10" s="29"/>
      <c r="P10" s="29">
        <v>0</v>
      </c>
      <c r="Q10" s="29">
        <v>0</v>
      </c>
      <c r="R10" s="29"/>
      <c r="S10" s="29">
        <v>1485</v>
      </c>
      <c r="T10" s="29">
        <v>0</v>
      </c>
    </row>
    <row r="11" spans="3:20">
      <c r="C11" s="86" t="s">
        <v>640</v>
      </c>
      <c r="D11" s="87" t="s">
        <v>977</v>
      </c>
      <c r="E11" s="29">
        <v>0</v>
      </c>
      <c r="F11" s="29">
        <v>0</v>
      </c>
      <c r="G11" s="29"/>
      <c r="H11" s="29">
        <v>0</v>
      </c>
      <c r="I11" s="29">
        <v>0</v>
      </c>
      <c r="J11" s="29">
        <v>0</v>
      </c>
      <c r="K11" s="29">
        <v>0</v>
      </c>
      <c r="L11" s="29"/>
      <c r="M11" s="29">
        <v>0</v>
      </c>
      <c r="N11" s="29">
        <v>0</v>
      </c>
      <c r="O11" s="29"/>
      <c r="P11" s="29">
        <v>0</v>
      </c>
      <c r="Q11" s="29">
        <v>0</v>
      </c>
      <c r="R11" s="29"/>
      <c r="S11" s="29">
        <v>0</v>
      </c>
      <c r="T11" s="29">
        <v>0</v>
      </c>
    </row>
    <row r="12" spans="3:20">
      <c r="C12" s="86" t="s">
        <v>641</v>
      </c>
      <c r="D12" s="87" t="s">
        <v>978</v>
      </c>
      <c r="E12" s="29">
        <v>0</v>
      </c>
      <c r="F12" s="29">
        <v>0</v>
      </c>
      <c r="G12" s="29"/>
      <c r="H12" s="29">
        <v>0</v>
      </c>
      <c r="I12" s="29">
        <v>0</v>
      </c>
      <c r="J12" s="29">
        <v>0</v>
      </c>
      <c r="K12" s="29">
        <v>0</v>
      </c>
      <c r="L12" s="29"/>
      <c r="M12" s="29">
        <v>0</v>
      </c>
      <c r="N12" s="29">
        <v>0</v>
      </c>
      <c r="O12" s="29"/>
      <c r="P12" s="29">
        <v>0</v>
      </c>
      <c r="Q12" s="29">
        <v>0</v>
      </c>
      <c r="R12" s="29"/>
      <c r="S12" s="29">
        <v>0</v>
      </c>
      <c r="T12" s="29">
        <v>0</v>
      </c>
    </row>
    <row r="13" spans="3:20">
      <c r="C13" s="86" t="s">
        <v>642</v>
      </c>
      <c r="D13" s="87" t="s">
        <v>979</v>
      </c>
      <c r="E13" s="29">
        <v>1485</v>
      </c>
      <c r="F13" s="29">
        <v>-1485</v>
      </c>
      <c r="G13" s="29"/>
      <c r="H13" s="29">
        <v>1485</v>
      </c>
      <c r="I13" s="29">
        <v>0</v>
      </c>
      <c r="J13" s="29">
        <v>1485</v>
      </c>
      <c r="K13" s="29">
        <v>0</v>
      </c>
      <c r="L13" s="29"/>
      <c r="M13" s="29">
        <v>0</v>
      </c>
      <c r="N13" s="29">
        <v>0</v>
      </c>
      <c r="O13" s="29"/>
      <c r="P13" s="29">
        <v>0</v>
      </c>
      <c r="Q13" s="29">
        <v>0</v>
      </c>
      <c r="R13" s="29"/>
      <c r="S13" s="29">
        <v>1485</v>
      </c>
      <c r="T13" s="29">
        <v>0</v>
      </c>
    </row>
    <row r="14" spans="3:20">
      <c r="C14" s="86" t="s">
        <v>643</v>
      </c>
      <c r="D14" s="87" t="s">
        <v>980</v>
      </c>
      <c r="E14" s="29">
        <v>0</v>
      </c>
      <c r="F14" s="29">
        <v>0</v>
      </c>
      <c r="G14" s="29"/>
      <c r="H14" s="29">
        <v>0</v>
      </c>
      <c r="I14" s="29">
        <v>0</v>
      </c>
      <c r="J14" s="29">
        <v>0</v>
      </c>
      <c r="K14" s="29">
        <v>0</v>
      </c>
      <c r="L14" s="29"/>
      <c r="M14" s="29">
        <v>0</v>
      </c>
      <c r="N14" s="29">
        <v>0</v>
      </c>
      <c r="O14" s="29"/>
      <c r="P14" s="29">
        <v>0</v>
      </c>
      <c r="Q14" s="29">
        <v>0</v>
      </c>
      <c r="R14" s="29"/>
      <c r="S14" s="29">
        <v>0</v>
      </c>
      <c r="T14" s="29">
        <v>0</v>
      </c>
    </row>
    <row r="15" spans="3:20">
      <c r="C15" s="88" t="s">
        <v>644</v>
      </c>
      <c r="D15" s="44" t="s">
        <v>981</v>
      </c>
      <c r="E15" s="42">
        <v>0</v>
      </c>
      <c r="F15" s="42">
        <v>0</v>
      </c>
      <c r="G15" s="42"/>
      <c r="H15" s="42">
        <v>0</v>
      </c>
      <c r="I15" s="42">
        <v>0</v>
      </c>
      <c r="J15" s="29">
        <v>0</v>
      </c>
      <c r="K15" s="29">
        <v>0</v>
      </c>
      <c r="L15" s="29"/>
      <c r="M15" s="29">
        <v>0</v>
      </c>
      <c r="N15" s="29">
        <v>0</v>
      </c>
      <c r="O15" s="29"/>
      <c r="P15" s="29">
        <v>0</v>
      </c>
      <c r="Q15" s="29">
        <v>0</v>
      </c>
      <c r="R15" s="29"/>
      <c r="S15" s="29">
        <v>0</v>
      </c>
      <c r="T15" s="29">
        <v>0</v>
      </c>
    </row>
    <row r="16" spans="3:20" ht="15.75" thickBot="1">
      <c r="C16" s="267" t="s">
        <v>645</v>
      </c>
      <c r="D16" s="268" t="s">
        <v>139</v>
      </c>
      <c r="E16" s="269">
        <v>1485</v>
      </c>
      <c r="F16" s="269">
        <v>-1485</v>
      </c>
      <c r="G16" s="269"/>
      <c r="H16" s="269">
        <v>1485</v>
      </c>
      <c r="I16" s="269">
        <v>0</v>
      </c>
      <c r="J16" s="269">
        <v>1485</v>
      </c>
      <c r="K16" s="269">
        <v>0</v>
      </c>
      <c r="L16" s="269"/>
      <c r="M16" s="269">
        <v>0</v>
      </c>
      <c r="N16" s="269">
        <v>0</v>
      </c>
      <c r="O16" s="269"/>
      <c r="P16" s="269">
        <v>0</v>
      </c>
      <c r="Q16" s="269">
        <v>0</v>
      </c>
      <c r="R16" s="269"/>
      <c r="S16" s="269">
        <v>1485</v>
      </c>
      <c r="T16" s="269">
        <v>0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scale="59" orientation="landscape"/>
      <headerFooter>
        <oddHeader>&amp;CPL
Załącznik XV</oddHeader>
        <oddFooter>&amp;C&amp;P</oddFooter>
      </headerFooter>
    </customSheetView>
  </customSheetViews>
  <mergeCells count="13">
    <mergeCell ref="C4:D4"/>
    <mergeCell ref="Q4:S4"/>
    <mergeCell ref="P7:Q7"/>
    <mergeCell ref="S7:T7"/>
    <mergeCell ref="F4:H4"/>
    <mergeCell ref="I4:J4"/>
    <mergeCell ref="K4:M4"/>
    <mergeCell ref="E6:F7"/>
    <mergeCell ref="J7:K7"/>
    <mergeCell ref="M7:N7"/>
    <mergeCell ref="H6:T6"/>
    <mergeCell ref="H7:H8"/>
    <mergeCell ref="I7:I8"/>
  </mergeCells>
  <pageMargins left="0.70866141732283472" right="0.70866141732283472" top="0.74803149606299213" bottom="0.74803149606299213" header="0.31496062992125978" footer="0.31496062992125978"/>
  <pageSetup paperSize="9" scale="59" orientation="landscape"/>
  <headerFooter>
    <oddHeader>&amp;CPL
Załącznik XV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9D239"/>
  </sheetPr>
  <dimension ref="B2:H46"/>
  <sheetViews>
    <sheetView showGridLines="0" zoomScaleNormal="100" workbookViewId="0"/>
  </sheetViews>
  <sheetFormatPr defaultColWidth="9.42578125" defaultRowHeight="15"/>
  <cols>
    <col min="1" max="1" width="3.42578125" style="23" customWidth="1"/>
    <col min="2" max="2" width="4.5703125" style="23" customWidth="1"/>
    <col min="3" max="3" width="5.42578125" style="23" customWidth="1"/>
    <col min="4" max="4" width="60.5703125" style="23" customWidth="1"/>
    <col min="5" max="7" width="14.42578125" style="23" customWidth="1"/>
    <col min="8" max="9" width="9.42578125" style="23" customWidth="1"/>
    <col min="10" max="16384" width="9.42578125" style="23"/>
  </cols>
  <sheetData>
    <row r="2" spans="2:7">
      <c r="B2" s="22"/>
      <c r="C2" s="22"/>
      <c r="D2" s="22"/>
      <c r="E2" s="22"/>
      <c r="F2" s="22"/>
      <c r="G2" s="22"/>
    </row>
    <row r="3" spans="2:7" ht="21" customHeight="1">
      <c r="B3" s="22"/>
      <c r="C3" s="24" t="s">
        <v>3</v>
      </c>
    </row>
    <row r="4" spans="2:7">
      <c r="B4" s="22"/>
      <c r="C4" s="992" t="s">
        <v>960</v>
      </c>
      <c r="D4" s="993"/>
    </row>
    <row r="5" spans="2:7">
      <c r="B5" s="22"/>
      <c r="C5" s="25"/>
      <c r="D5" s="25"/>
      <c r="E5" s="994"/>
      <c r="F5" s="993"/>
      <c r="G5" s="26"/>
    </row>
    <row r="6" spans="2:7" ht="38.25" customHeight="1" thickBot="1">
      <c r="B6" s="22"/>
      <c r="C6" s="25"/>
      <c r="D6" s="25"/>
      <c r="E6" s="989" t="s">
        <v>100</v>
      </c>
      <c r="F6" s="990"/>
      <c r="G6" s="392" t="s">
        <v>101</v>
      </c>
    </row>
    <row r="7" spans="2:7" ht="17.100000000000001" customHeight="1" thickBot="1">
      <c r="B7" s="22"/>
      <c r="C7" s="25"/>
      <c r="D7" s="25"/>
      <c r="E7" s="412" t="s">
        <v>102</v>
      </c>
      <c r="F7" s="412" t="s">
        <v>103</v>
      </c>
      <c r="G7" s="412" t="s">
        <v>104</v>
      </c>
    </row>
    <row r="8" spans="2:7" ht="17.100000000000001" customHeight="1" thickBot="1">
      <c r="B8" s="22"/>
      <c r="C8" s="410"/>
      <c r="D8" s="410"/>
      <c r="E8" s="411" t="s">
        <v>1062</v>
      </c>
      <c r="F8" s="411" t="s">
        <v>1063</v>
      </c>
      <c r="G8" s="411" t="s">
        <v>1062</v>
      </c>
    </row>
    <row r="9" spans="2:7">
      <c r="B9" s="22"/>
      <c r="C9" s="104">
        <v>1</v>
      </c>
      <c r="D9" s="147" t="s">
        <v>105</v>
      </c>
      <c r="E9" s="99">
        <v>4699003.352</v>
      </c>
      <c r="F9" s="99">
        <v>4838690.2070000004</v>
      </c>
      <c r="G9" s="99">
        <v>375920.26799999998</v>
      </c>
    </row>
    <row r="10" spans="2:7">
      <c r="B10" s="22"/>
      <c r="C10" s="27">
        <v>2</v>
      </c>
      <c r="D10" s="28" t="s">
        <v>106</v>
      </c>
      <c r="E10" s="29">
        <v>4699003.352</v>
      </c>
      <c r="F10" s="29">
        <v>4838690.2070000004</v>
      </c>
      <c r="G10" s="29">
        <v>375920.26799999998</v>
      </c>
    </row>
    <row r="11" spans="2:7">
      <c r="B11" s="22"/>
      <c r="C11" s="27">
        <v>3</v>
      </c>
      <c r="D11" s="28" t="s">
        <v>107</v>
      </c>
      <c r="E11" s="29">
        <v>0</v>
      </c>
      <c r="F11" s="29">
        <v>0</v>
      </c>
      <c r="G11" s="29">
        <v>0</v>
      </c>
    </row>
    <row r="12" spans="2:7">
      <c r="B12" s="22"/>
      <c r="C12" s="27">
        <v>4</v>
      </c>
      <c r="D12" s="28" t="s">
        <v>108</v>
      </c>
      <c r="E12" s="29">
        <v>0</v>
      </c>
      <c r="F12" s="29">
        <v>0</v>
      </c>
      <c r="G12" s="29">
        <v>0</v>
      </c>
    </row>
    <row r="13" spans="2:7">
      <c r="B13" s="22"/>
      <c r="C13" s="27" t="s">
        <v>109</v>
      </c>
      <c r="D13" s="28" t="s">
        <v>110</v>
      </c>
      <c r="E13" s="29">
        <v>0</v>
      </c>
      <c r="F13" s="29">
        <v>0</v>
      </c>
      <c r="G13" s="29">
        <v>0</v>
      </c>
    </row>
    <row r="14" spans="2:7">
      <c r="B14" s="22"/>
      <c r="C14" s="27">
        <v>5</v>
      </c>
      <c r="D14" s="28" t="s">
        <v>111</v>
      </c>
      <c r="E14" s="29">
        <v>0</v>
      </c>
      <c r="F14" s="29">
        <v>0</v>
      </c>
      <c r="G14" s="29">
        <v>0</v>
      </c>
    </row>
    <row r="15" spans="2:7">
      <c r="B15" s="22"/>
      <c r="C15" s="30">
        <v>6</v>
      </c>
      <c r="D15" s="31" t="s">
        <v>112</v>
      </c>
      <c r="E15" s="32">
        <v>5070.9859999999999</v>
      </c>
      <c r="F15" s="32">
        <v>7358.75</v>
      </c>
      <c r="G15" s="32">
        <v>405.67899999999997</v>
      </c>
    </row>
    <row r="16" spans="2:7">
      <c r="B16" s="22"/>
      <c r="C16" s="27">
        <v>7</v>
      </c>
      <c r="D16" s="28" t="s">
        <v>106</v>
      </c>
      <c r="E16" s="29">
        <v>0</v>
      </c>
      <c r="F16" s="29">
        <v>0</v>
      </c>
      <c r="G16" s="29">
        <v>0</v>
      </c>
    </row>
    <row r="17" spans="2:8">
      <c r="B17" s="22"/>
      <c r="C17" s="27">
        <v>8</v>
      </c>
      <c r="D17" s="28" t="s">
        <v>113</v>
      </c>
      <c r="E17" s="29">
        <v>0</v>
      </c>
      <c r="F17" s="29">
        <v>0</v>
      </c>
      <c r="G17" s="29">
        <v>0</v>
      </c>
    </row>
    <row r="18" spans="2:8">
      <c r="B18" s="22"/>
      <c r="C18" s="27" t="s">
        <v>114</v>
      </c>
      <c r="D18" s="28" t="s">
        <v>115</v>
      </c>
      <c r="E18" s="29">
        <v>0</v>
      </c>
      <c r="F18" s="29">
        <v>0</v>
      </c>
      <c r="G18" s="29">
        <v>0</v>
      </c>
      <c r="H18" s="22"/>
    </row>
    <row r="19" spans="2:8">
      <c r="B19" s="22"/>
      <c r="C19" s="27" t="s">
        <v>116</v>
      </c>
      <c r="D19" s="28" t="s">
        <v>117</v>
      </c>
      <c r="E19" s="29">
        <v>2587.5659999999998</v>
      </c>
      <c r="F19" s="29">
        <v>1401.3219999999999</v>
      </c>
      <c r="G19" s="29">
        <v>207.005</v>
      </c>
    </row>
    <row r="20" spans="2:8">
      <c r="B20" s="22"/>
      <c r="C20" s="27">
        <v>9</v>
      </c>
      <c r="D20" s="28" t="s">
        <v>118</v>
      </c>
      <c r="E20" s="29">
        <v>2483.42</v>
      </c>
      <c r="F20" s="29">
        <v>5957.4279999999999</v>
      </c>
      <c r="G20" s="29">
        <v>198.67400000000001</v>
      </c>
    </row>
    <row r="21" spans="2:8">
      <c r="B21" s="22"/>
      <c r="C21" s="27">
        <v>10</v>
      </c>
      <c r="D21" s="28" t="s">
        <v>119</v>
      </c>
      <c r="E21" s="29">
        <v>0</v>
      </c>
      <c r="F21" s="29">
        <v>0</v>
      </c>
      <c r="G21" s="29">
        <v>0</v>
      </c>
    </row>
    <row r="22" spans="2:8">
      <c r="B22" s="22"/>
      <c r="C22" s="27">
        <v>11</v>
      </c>
      <c r="D22" s="28" t="s">
        <v>119</v>
      </c>
      <c r="E22" s="29">
        <v>0</v>
      </c>
      <c r="F22" s="29">
        <v>0</v>
      </c>
      <c r="G22" s="29">
        <v>0</v>
      </c>
    </row>
    <row r="23" spans="2:8">
      <c r="B23" s="22"/>
      <c r="C23" s="27">
        <v>12</v>
      </c>
      <c r="D23" s="28" t="s">
        <v>119</v>
      </c>
      <c r="E23" s="29">
        <v>0</v>
      </c>
      <c r="F23" s="29">
        <v>0</v>
      </c>
      <c r="G23" s="29">
        <v>0</v>
      </c>
    </row>
    <row r="24" spans="2:8">
      <c r="B24" s="22"/>
      <c r="C24" s="27">
        <v>13</v>
      </c>
      <c r="D24" s="28" t="s">
        <v>119</v>
      </c>
      <c r="E24" s="29">
        <v>0</v>
      </c>
      <c r="F24" s="29">
        <v>0</v>
      </c>
      <c r="G24" s="29">
        <v>0</v>
      </c>
    </row>
    <row r="25" spans="2:8">
      <c r="B25" s="22"/>
      <c r="C25" s="27">
        <v>14</v>
      </c>
      <c r="D25" s="28" t="s">
        <v>119</v>
      </c>
      <c r="E25" s="29">
        <v>0</v>
      </c>
      <c r="F25" s="29">
        <v>0</v>
      </c>
      <c r="G25" s="29">
        <v>0</v>
      </c>
    </row>
    <row r="26" spans="2:8">
      <c r="B26" s="22"/>
      <c r="C26" s="30">
        <v>15</v>
      </c>
      <c r="D26" s="31" t="s">
        <v>120</v>
      </c>
      <c r="E26" s="32">
        <v>0</v>
      </c>
      <c r="F26" s="32">
        <v>0</v>
      </c>
      <c r="G26" s="32">
        <v>0</v>
      </c>
    </row>
    <row r="27" spans="2:8">
      <c r="B27" s="22"/>
      <c r="C27" s="30">
        <v>16</v>
      </c>
      <c r="D27" s="31" t="s">
        <v>121</v>
      </c>
      <c r="E27" s="32">
        <v>0</v>
      </c>
      <c r="F27" s="32">
        <v>0</v>
      </c>
      <c r="G27" s="32">
        <v>0</v>
      </c>
    </row>
    <row r="28" spans="2:8">
      <c r="B28" s="22"/>
      <c r="C28" s="27">
        <v>17</v>
      </c>
      <c r="D28" s="28" t="s">
        <v>122</v>
      </c>
      <c r="E28" s="29">
        <v>0</v>
      </c>
      <c r="F28" s="29">
        <v>0</v>
      </c>
      <c r="G28" s="29">
        <v>0</v>
      </c>
    </row>
    <row r="29" spans="2:8">
      <c r="B29" s="22"/>
      <c r="C29" s="27">
        <v>18</v>
      </c>
      <c r="D29" s="28" t="s">
        <v>123</v>
      </c>
      <c r="E29" s="29">
        <v>0</v>
      </c>
      <c r="F29" s="29">
        <v>0</v>
      </c>
      <c r="G29" s="29">
        <v>0</v>
      </c>
    </row>
    <row r="30" spans="2:8">
      <c r="B30" s="22"/>
      <c r="C30" s="27">
        <v>19</v>
      </c>
      <c r="D30" s="28" t="s">
        <v>124</v>
      </c>
      <c r="E30" s="29">
        <v>0</v>
      </c>
      <c r="F30" s="29">
        <v>0</v>
      </c>
      <c r="G30" s="29">
        <v>0</v>
      </c>
    </row>
    <row r="31" spans="2:8">
      <c r="B31" s="22"/>
      <c r="C31" s="27" t="s">
        <v>125</v>
      </c>
      <c r="D31" s="28" t="s">
        <v>126</v>
      </c>
      <c r="E31" s="29">
        <v>0</v>
      </c>
      <c r="F31" s="29">
        <v>0</v>
      </c>
      <c r="G31" s="29">
        <v>0</v>
      </c>
    </row>
    <row r="32" spans="2:8">
      <c r="B32" s="22"/>
      <c r="C32" s="27">
        <v>20</v>
      </c>
      <c r="D32" s="33" t="s">
        <v>127</v>
      </c>
      <c r="E32" s="34">
        <v>0</v>
      </c>
      <c r="F32" s="34">
        <v>24211.850999999999</v>
      </c>
      <c r="G32" s="34">
        <v>0</v>
      </c>
    </row>
    <row r="33" spans="2:7">
      <c r="B33" s="22"/>
      <c r="C33" s="27">
        <v>21</v>
      </c>
      <c r="D33" s="28" t="s">
        <v>106</v>
      </c>
      <c r="E33" s="29">
        <v>0</v>
      </c>
      <c r="F33" s="29">
        <v>24211.850999999999</v>
      </c>
      <c r="G33" s="29">
        <v>0</v>
      </c>
    </row>
    <row r="34" spans="2:7">
      <c r="B34" s="22"/>
      <c r="C34" s="27">
        <v>22</v>
      </c>
      <c r="D34" s="28" t="s">
        <v>128</v>
      </c>
      <c r="E34" s="29">
        <v>0</v>
      </c>
      <c r="F34" s="29">
        <v>0</v>
      </c>
      <c r="G34" s="29">
        <v>0</v>
      </c>
    </row>
    <row r="35" spans="2:7">
      <c r="B35" s="22"/>
      <c r="C35" s="30" t="s">
        <v>129</v>
      </c>
      <c r="D35" s="31" t="s">
        <v>130</v>
      </c>
      <c r="E35" s="32">
        <v>0</v>
      </c>
      <c r="F35" s="32">
        <v>0</v>
      </c>
      <c r="G35" s="32">
        <v>0</v>
      </c>
    </row>
    <row r="36" spans="2:7">
      <c r="B36" s="22"/>
      <c r="C36" s="30">
        <v>23</v>
      </c>
      <c r="D36" s="31" t="s">
        <v>131</v>
      </c>
      <c r="E36" s="32">
        <v>777913.18</v>
      </c>
      <c r="F36" s="32">
        <v>777913.18</v>
      </c>
      <c r="G36" s="32">
        <v>62233.053999999996</v>
      </c>
    </row>
    <row r="37" spans="2:7">
      <c r="B37" s="22"/>
      <c r="C37" s="27" t="s">
        <v>132</v>
      </c>
      <c r="D37" s="28" t="s">
        <v>133</v>
      </c>
      <c r="E37" s="29">
        <v>777913.18</v>
      </c>
      <c r="F37" s="29">
        <v>777913.18</v>
      </c>
      <c r="G37" s="29">
        <v>62233.053999999996</v>
      </c>
    </row>
    <row r="38" spans="2:7">
      <c r="B38" s="22"/>
      <c r="C38" s="27" t="s">
        <v>134</v>
      </c>
      <c r="D38" s="28" t="s">
        <v>135</v>
      </c>
      <c r="E38" s="29">
        <v>0</v>
      </c>
      <c r="F38" s="29">
        <v>0</v>
      </c>
      <c r="G38" s="29">
        <v>0</v>
      </c>
    </row>
    <row r="39" spans="2:7">
      <c r="B39" s="22"/>
      <c r="C39" s="27" t="s">
        <v>136</v>
      </c>
      <c r="D39" s="28" t="s">
        <v>137</v>
      </c>
      <c r="E39" s="29">
        <v>0</v>
      </c>
      <c r="F39" s="29">
        <v>0</v>
      </c>
      <c r="G39" s="29">
        <v>0</v>
      </c>
    </row>
    <row r="40" spans="2:7" ht="22.5">
      <c r="B40" s="22"/>
      <c r="C40" s="27">
        <v>24</v>
      </c>
      <c r="D40" s="28" t="s">
        <v>138</v>
      </c>
      <c r="E40" s="29">
        <v>216533.6</v>
      </c>
      <c r="F40" s="29">
        <v>216533.6</v>
      </c>
      <c r="G40" s="29">
        <v>17322.687999999998</v>
      </c>
    </row>
    <row r="41" spans="2:7">
      <c r="B41" s="22"/>
      <c r="C41" s="27">
        <v>25</v>
      </c>
      <c r="D41" s="28" t="s">
        <v>119</v>
      </c>
      <c r="E41" s="29">
        <v>0</v>
      </c>
      <c r="F41" s="29">
        <v>0</v>
      </c>
      <c r="G41" s="29">
        <v>0</v>
      </c>
    </row>
    <row r="42" spans="2:7">
      <c r="B42" s="22"/>
      <c r="C42" s="27">
        <v>26</v>
      </c>
      <c r="D42" s="28" t="s">
        <v>119</v>
      </c>
      <c r="E42" s="29">
        <v>0</v>
      </c>
      <c r="F42" s="29">
        <v>0</v>
      </c>
      <c r="G42" s="29">
        <v>0</v>
      </c>
    </row>
    <row r="43" spans="2:7">
      <c r="B43" s="22"/>
      <c r="C43" s="27">
        <v>27</v>
      </c>
      <c r="D43" s="28" t="s">
        <v>119</v>
      </c>
      <c r="E43" s="29">
        <v>0</v>
      </c>
      <c r="F43" s="29">
        <v>0</v>
      </c>
      <c r="G43" s="29">
        <v>0</v>
      </c>
    </row>
    <row r="44" spans="2:7" ht="15.75" thickBot="1">
      <c r="B44" s="22"/>
      <c r="C44" s="35">
        <v>28</v>
      </c>
      <c r="D44" s="36" t="s">
        <v>119</v>
      </c>
      <c r="E44" s="37">
        <v>0</v>
      </c>
      <c r="F44" s="37">
        <v>0</v>
      </c>
      <c r="G44" s="37">
        <v>0</v>
      </c>
    </row>
    <row r="45" spans="2:7" ht="15.75" thickBot="1">
      <c r="B45" s="22"/>
      <c r="C45" s="245">
        <v>29</v>
      </c>
      <c r="D45" s="246" t="s">
        <v>139</v>
      </c>
      <c r="E45" s="247">
        <v>5481987.5180000002</v>
      </c>
      <c r="F45" s="247">
        <v>5648173.9879999999</v>
      </c>
      <c r="G45" s="247">
        <v>438559.00099999999</v>
      </c>
    </row>
    <row r="46" spans="2:7" ht="27.75" customHeight="1">
      <c r="C46" s="991"/>
      <c r="D46" s="991"/>
      <c r="E46" s="991"/>
      <c r="F46" s="991"/>
      <c r="G46" s="991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topLeftCell="A16">
      <selection activeCell="A19" sqref="A19:XFD19"/>
      <pageMargins left="0.7" right="0.7" top="0.75" bottom="0.75" header="0.3" footer="0.3"/>
      <pageSetup paperSize="9" orientation="landscape" r:id="rId1"/>
      <headerFooter>
        <oddHeader>&amp;CPL
Załącznik I</oddHeader>
        <oddFooter>&amp;C&amp;P</oddFooter>
      </headerFooter>
    </customSheetView>
  </customSheetViews>
  <mergeCells count="4">
    <mergeCell ref="E6:F6"/>
    <mergeCell ref="C46:G46"/>
    <mergeCell ref="C4:D4"/>
    <mergeCell ref="E5:F5"/>
  </mergeCells>
  <pageMargins left="0.7" right="0.7" top="0.75" bottom="0.75" header="0.3" footer="0.3"/>
  <pageSetup paperSize="9" orientation="landscape" r:id="rId2"/>
  <headerFooter>
    <oddHeader>&amp;CPL
Załącznik I</oddHeader>
    <oddFooter>&amp;C&amp;P</oddFooter>
  </headerFooter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9D239"/>
    <pageSetUpPr autoPageBreaks="0" fitToPage="1"/>
  </sheetPr>
  <dimension ref="A2:J16"/>
  <sheetViews>
    <sheetView showGridLines="0" zoomScaleNormal="100" zoomScaleSheetLayoutView="100" zoomScalePageLayoutView="80" workbookViewId="0"/>
  </sheetViews>
  <sheetFormatPr defaultColWidth="9.140625" defaultRowHeight="15"/>
  <cols>
    <col min="1" max="1" width="2.5703125" style="21" customWidth="1"/>
    <col min="2" max="2" width="4.140625" style="21" customWidth="1"/>
    <col min="3" max="3" width="55" style="21" customWidth="1"/>
    <col min="4" max="4" width="19.42578125" style="21" customWidth="1"/>
    <col min="5" max="5" width="27" style="21" customWidth="1"/>
    <col min="6" max="6" width="23.5703125" style="21" customWidth="1"/>
    <col min="7" max="7" width="21.140625" style="21" customWidth="1"/>
    <col min="8" max="8" width="28.42578125" style="21" customWidth="1"/>
    <col min="9" max="9" width="9.140625" style="21" customWidth="1"/>
    <col min="10" max="16384" width="9.140625" style="21"/>
  </cols>
  <sheetData>
    <row r="2" spans="1:10">
      <c r="C2" s="114"/>
      <c r="D2" s="114"/>
      <c r="E2" s="114"/>
      <c r="F2" s="114"/>
      <c r="G2" s="114"/>
      <c r="H2" s="114"/>
      <c r="I2" s="114"/>
      <c r="J2" s="102"/>
    </row>
    <row r="3" spans="1:10" ht="21" customHeight="1">
      <c r="A3" s="115"/>
      <c r="C3" s="116" t="s">
        <v>71</v>
      </c>
      <c r="D3" s="117"/>
      <c r="E3" s="117"/>
      <c r="F3" s="117"/>
      <c r="G3" s="117"/>
      <c r="H3" s="117"/>
      <c r="J3" s="102"/>
    </row>
    <row r="4" spans="1:10" ht="17.45" customHeight="1">
      <c r="C4" s="992" t="s">
        <v>960</v>
      </c>
      <c r="D4" s="1013"/>
    </row>
    <row r="6" spans="1:10" ht="16.350000000000001" customHeight="1" thickBot="1">
      <c r="D6" s="398"/>
      <c r="E6" s="398"/>
      <c r="F6" s="398"/>
      <c r="G6" s="398"/>
      <c r="H6" s="398"/>
    </row>
    <row r="7" spans="1:10" ht="25.5" customHeight="1" thickBot="1">
      <c r="B7" s="249"/>
      <c r="C7" s="295"/>
      <c r="D7" s="1097" t="s">
        <v>755</v>
      </c>
      <c r="E7" s="1047" t="s">
        <v>756</v>
      </c>
      <c r="F7" s="1047"/>
      <c r="G7" s="1047"/>
      <c r="H7" s="1047"/>
      <c r="I7" s="102"/>
      <c r="J7" s="102"/>
    </row>
    <row r="8" spans="1:10" ht="30" customHeight="1" thickTop="1" thickBot="1">
      <c r="B8" s="249"/>
      <c r="C8" s="295"/>
      <c r="D8" s="1083"/>
      <c r="E8" s="1068"/>
      <c r="F8" s="1068" t="s">
        <v>757</v>
      </c>
      <c r="G8" s="1058" t="s">
        <v>758</v>
      </c>
      <c r="H8" s="1058"/>
      <c r="I8" s="102"/>
      <c r="J8" s="102"/>
    </row>
    <row r="9" spans="1:10" ht="26.45" customHeight="1" thickTop="1" thickBot="1">
      <c r="B9" s="249"/>
      <c r="C9" s="295"/>
      <c r="D9" s="1024"/>
      <c r="E9" s="1024"/>
      <c r="F9" s="1024"/>
      <c r="G9" s="498"/>
      <c r="H9" s="498" t="s">
        <v>759</v>
      </c>
      <c r="I9" s="102"/>
      <c r="J9" s="102"/>
    </row>
    <row r="10" spans="1:10" ht="18.75" customHeight="1" thickBot="1">
      <c r="B10" s="276"/>
      <c r="C10" s="276"/>
      <c r="D10" s="538" t="s">
        <v>102</v>
      </c>
      <c r="E10" s="538" t="s">
        <v>103</v>
      </c>
      <c r="F10" s="538" t="s">
        <v>104</v>
      </c>
      <c r="G10" s="538" t="s">
        <v>140</v>
      </c>
      <c r="H10" s="538" t="s">
        <v>141</v>
      </c>
      <c r="I10" s="102"/>
      <c r="J10" s="102"/>
    </row>
    <row r="11" spans="1:10" ht="20.25" customHeight="1">
      <c r="B11" s="111">
        <v>1</v>
      </c>
      <c r="C11" s="112" t="s">
        <v>638</v>
      </c>
      <c r="D11" s="106">
        <v>7269823.1090000002</v>
      </c>
      <c r="E11" s="106">
        <v>3529535.9419999998</v>
      </c>
      <c r="F11" s="106">
        <v>3386320.182</v>
      </c>
      <c r="G11" s="106">
        <v>143215.76</v>
      </c>
      <c r="H11" s="106">
        <v>0</v>
      </c>
      <c r="I11" s="102"/>
      <c r="J11" s="102"/>
    </row>
    <row r="12" spans="1:10" ht="20.25" customHeight="1">
      <c r="B12" s="86">
        <v>2</v>
      </c>
      <c r="C12" s="87" t="s">
        <v>760</v>
      </c>
      <c r="D12" s="29">
        <v>15367159.639</v>
      </c>
      <c r="E12" s="29">
        <v>0</v>
      </c>
      <c r="F12" s="29">
        <v>0</v>
      </c>
      <c r="G12" s="29">
        <v>0</v>
      </c>
      <c r="H12" s="89"/>
      <c r="I12" s="102"/>
      <c r="J12" s="102"/>
    </row>
    <row r="13" spans="1:10" ht="20.25" customHeight="1">
      <c r="B13" s="86">
        <v>3</v>
      </c>
      <c r="C13" s="87" t="s">
        <v>139</v>
      </c>
      <c r="D13" s="29">
        <v>22636982.748</v>
      </c>
      <c r="E13" s="29">
        <v>3529535.9419999998</v>
      </c>
      <c r="F13" s="29">
        <v>3386320.182</v>
      </c>
      <c r="G13" s="29">
        <v>143215.76</v>
      </c>
      <c r="H13" s="29">
        <v>0</v>
      </c>
      <c r="I13" s="102"/>
      <c r="J13" s="102"/>
    </row>
    <row r="14" spans="1:10" ht="20.25" customHeight="1">
      <c r="B14" s="86">
        <v>4</v>
      </c>
      <c r="C14" s="87" t="s">
        <v>761</v>
      </c>
      <c r="D14" s="29">
        <v>398760.89600000001</v>
      </c>
      <c r="E14" s="29">
        <v>547288.81099999999</v>
      </c>
      <c r="F14" s="29">
        <v>539797.21699999995</v>
      </c>
      <c r="G14" s="29">
        <v>7491.5940000000001</v>
      </c>
      <c r="H14" s="29">
        <v>0</v>
      </c>
      <c r="I14" s="102"/>
      <c r="J14" s="102"/>
    </row>
    <row r="15" spans="1:10" ht="20.25" customHeight="1" thickBot="1">
      <c r="B15" s="278" t="s">
        <v>525</v>
      </c>
      <c r="C15" s="530" t="s">
        <v>762</v>
      </c>
      <c r="D15" s="531">
        <v>392439.74</v>
      </c>
      <c r="E15" s="531">
        <v>538613.18999999994</v>
      </c>
      <c r="F15" s="539"/>
      <c r="G15" s="539"/>
      <c r="H15" s="539"/>
      <c r="I15" s="102"/>
      <c r="J15" s="102"/>
    </row>
    <row r="16" spans="1:10">
      <c r="C16" s="51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scale="69" orientation="landscape"/>
      <headerFooter>
        <oddHeader>&amp;CPL
Załącznik XVII</oddHeader>
        <oddFooter>&amp;C&amp;P</oddFooter>
        <evenHeader>&amp;L&amp;"Times New Roman,Regular"&amp;12 &amp;K000000Central Bank of Ireland - RESTRICTED</evenHeader>
        <firstHeader>&amp;L&amp;"Times New Roman,Regular"&amp;12 &amp;K000000Central Bank of Ireland - RESTRICTED</firstHeader>
      </headerFooter>
    </customSheetView>
  </customSheetViews>
  <mergeCells count="6">
    <mergeCell ref="F8:F9"/>
    <mergeCell ref="D7:D9"/>
    <mergeCell ref="E8:E9"/>
    <mergeCell ref="C4:D4"/>
    <mergeCell ref="E7:H7"/>
    <mergeCell ref="G8:H8"/>
  </mergeCells>
  <pageMargins left="0.70866141732283472" right="0.70866141732283472" top="0.74803149606299213" bottom="0.74803149606299213" header="0.31496062992125978" footer="0.31496062992125978"/>
  <pageSetup paperSize="9" scale="69" orientation="landscape"/>
  <headerFooter>
    <oddHeader>&amp;CPL
Załącznik XVII</oddHeader>
    <oddFooter>&amp;C&amp;P</oddFooter>
    <evenHeader>&amp;L&amp;"Times New Roman,Regular"&amp;12 &amp;K000000Central Bank of Ireland - RESTRICTED</evenHeader>
    <firstHeader>&amp;L&amp;"Times New Roman,Regular"&amp;12 &amp;K000000Central Bank of Ireland - RESTRICTED</first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C9D239"/>
    <pageSetUpPr fitToPage="1"/>
  </sheetPr>
  <dimension ref="C3:J26"/>
  <sheetViews>
    <sheetView showGridLines="0" zoomScaleNormal="100" zoomScalePageLayoutView="80" workbookViewId="0"/>
  </sheetViews>
  <sheetFormatPr defaultColWidth="9.140625" defaultRowHeight="15"/>
  <cols>
    <col min="1" max="1" width="2.5703125" style="21" customWidth="1"/>
    <col min="2" max="2" width="9.140625" style="21" customWidth="1"/>
    <col min="3" max="3" width="3.42578125" style="21" customWidth="1"/>
    <col min="4" max="4" width="48.42578125" style="21" customWidth="1"/>
    <col min="5" max="8" width="21.140625" style="21" customWidth="1"/>
    <col min="9" max="10" width="20" style="21" customWidth="1"/>
    <col min="11" max="11" width="9.140625" style="21" customWidth="1"/>
    <col min="12" max="16384" width="9.140625" style="21"/>
  </cols>
  <sheetData>
    <row r="3" spans="3:10" ht="21" customHeight="1">
      <c r="D3" s="39" t="s">
        <v>763</v>
      </c>
    </row>
    <row r="4" spans="3:10" ht="17.45" customHeight="1">
      <c r="D4" s="992" t="s">
        <v>960</v>
      </c>
      <c r="E4" s="1013"/>
    </row>
    <row r="5" spans="3:10" ht="15.75" thickBot="1"/>
    <row r="6" spans="3:10" ht="43.5" customHeight="1" thickBot="1">
      <c r="C6" s="164"/>
      <c r="D6" s="1102"/>
      <c r="E6" s="1098" t="s">
        <v>764</v>
      </c>
      <c r="F6" s="1099"/>
      <c r="G6" s="1100" t="s">
        <v>765</v>
      </c>
      <c r="H6" s="1099"/>
      <c r="I6" s="1100" t="s">
        <v>766</v>
      </c>
      <c r="J6" s="1101"/>
    </row>
    <row r="7" spans="3:10" ht="27.75" customHeight="1" thickTop="1">
      <c r="C7" s="164"/>
      <c r="D7" s="1103"/>
      <c r="E7" s="401" t="s">
        <v>705</v>
      </c>
      <c r="F7" s="541" t="s">
        <v>471</v>
      </c>
      <c r="G7" s="401" t="s">
        <v>705</v>
      </c>
      <c r="H7" s="541" t="s">
        <v>471</v>
      </c>
      <c r="I7" s="401" t="s">
        <v>767</v>
      </c>
      <c r="J7" s="401" t="s">
        <v>768</v>
      </c>
    </row>
    <row r="8" spans="3:10" ht="17.100000000000001" customHeight="1" thickBot="1">
      <c r="C8" s="540"/>
      <c r="D8" s="1104" t="s">
        <v>769</v>
      </c>
      <c r="E8" s="312" t="s">
        <v>102</v>
      </c>
      <c r="F8" s="312" t="s">
        <v>103</v>
      </c>
      <c r="G8" s="312" t="s">
        <v>104</v>
      </c>
      <c r="H8" s="312" t="s">
        <v>140</v>
      </c>
      <c r="I8" s="312" t="s">
        <v>141</v>
      </c>
      <c r="J8" s="312" t="s">
        <v>207</v>
      </c>
    </row>
    <row r="9" spans="3:10">
      <c r="C9" s="163">
        <v>1</v>
      </c>
      <c r="D9" s="163" t="s">
        <v>770</v>
      </c>
      <c r="E9" s="59">
        <v>13928369.657</v>
      </c>
      <c r="F9" s="59">
        <v>0</v>
      </c>
      <c r="G9" s="59">
        <v>14206457.545</v>
      </c>
      <c r="H9" s="59">
        <v>50643.597999999998</v>
      </c>
      <c r="I9" s="59">
        <v>163753.60000000001</v>
      </c>
      <c r="J9" s="347">
        <v>1.15E-2</v>
      </c>
    </row>
    <row r="10" spans="3:10">
      <c r="C10" s="118">
        <v>2</v>
      </c>
      <c r="D10" s="118" t="s">
        <v>771</v>
      </c>
      <c r="E10" s="42">
        <v>3457403.9739999999</v>
      </c>
      <c r="F10" s="42">
        <v>0</v>
      </c>
      <c r="G10" s="42">
        <v>3457403.9739999999</v>
      </c>
      <c r="H10" s="42">
        <v>0</v>
      </c>
      <c r="I10" s="42">
        <v>691480.79500000004</v>
      </c>
      <c r="J10" s="346">
        <v>0.2</v>
      </c>
    </row>
    <row r="11" spans="3:10">
      <c r="C11" s="118">
        <v>3</v>
      </c>
      <c r="D11" s="118" t="s">
        <v>772</v>
      </c>
      <c r="E11" s="42">
        <v>1145.0509999999999</v>
      </c>
      <c r="F11" s="42">
        <v>0</v>
      </c>
      <c r="G11" s="42">
        <v>1145.0509999999999</v>
      </c>
      <c r="H11" s="42">
        <v>0</v>
      </c>
      <c r="I11" s="42">
        <v>572.52499999999998</v>
      </c>
      <c r="J11" s="346">
        <v>0.5</v>
      </c>
    </row>
    <row r="12" spans="3:10">
      <c r="C12" s="118">
        <v>4</v>
      </c>
      <c r="D12" s="118" t="s">
        <v>773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346" t="s">
        <v>1067</v>
      </c>
    </row>
    <row r="13" spans="3:10">
      <c r="C13" s="118">
        <v>5</v>
      </c>
      <c r="D13" s="118" t="s">
        <v>774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346" t="s">
        <v>1067</v>
      </c>
    </row>
    <row r="14" spans="3:10">
      <c r="C14" s="118">
        <v>6</v>
      </c>
      <c r="D14" s="118" t="s">
        <v>530</v>
      </c>
      <c r="E14" s="42">
        <v>3828686.091</v>
      </c>
      <c r="F14" s="42">
        <v>757806.26599999995</v>
      </c>
      <c r="G14" s="42">
        <v>3832792.2740000002</v>
      </c>
      <c r="H14" s="42">
        <v>152746.02600000001</v>
      </c>
      <c r="I14" s="42">
        <v>115550.473</v>
      </c>
      <c r="J14" s="346">
        <v>2.9000000000000001E-2</v>
      </c>
    </row>
    <row r="15" spans="3:10">
      <c r="C15" s="118">
        <v>7</v>
      </c>
      <c r="D15" s="118" t="s">
        <v>536</v>
      </c>
      <c r="E15" s="42">
        <v>524394.848</v>
      </c>
      <c r="F15" s="42">
        <v>199446.80600000001</v>
      </c>
      <c r="G15" s="42">
        <v>475721.27299999999</v>
      </c>
      <c r="H15" s="42">
        <v>46708.811999999998</v>
      </c>
      <c r="I15" s="42">
        <v>483138.61099999998</v>
      </c>
      <c r="J15" s="346">
        <v>0.92479999999999996</v>
      </c>
    </row>
    <row r="16" spans="3:10">
      <c r="C16" s="118">
        <v>8</v>
      </c>
      <c r="D16" s="118" t="s">
        <v>534</v>
      </c>
      <c r="E16" s="42">
        <v>838854.33499999996</v>
      </c>
      <c r="F16" s="42">
        <v>273743.99099999998</v>
      </c>
      <c r="G16" s="42">
        <v>753760.76</v>
      </c>
      <c r="H16" s="42">
        <v>71854.106</v>
      </c>
      <c r="I16" s="42">
        <v>597233.74300000002</v>
      </c>
      <c r="J16" s="346">
        <v>0.72340000000000004</v>
      </c>
    </row>
    <row r="17" spans="3:10">
      <c r="C17" s="118">
        <v>9</v>
      </c>
      <c r="D17" s="118" t="s">
        <v>532</v>
      </c>
      <c r="E17" s="42">
        <v>2545486.9679999999</v>
      </c>
      <c r="F17" s="42">
        <v>179991.78200000001</v>
      </c>
      <c r="G17" s="42">
        <v>2401937.6839999999</v>
      </c>
      <c r="H17" s="42">
        <v>58841.035000000003</v>
      </c>
      <c r="I17" s="42">
        <v>1108537.6459999999</v>
      </c>
      <c r="J17" s="346">
        <v>0.45050000000000001</v>
      </c>
    </row>
    <row r="18" spans="3:10">
      <c r="C18" s="118">
        <v>10</v>
      </c>
      <c r="D18" s="118" t="s">
        <v>538</v>
      </c>
      <c r="E18" s="42">
        <v>658573.99899999995</v>
      </c>
      <c r="F18" s="42">
        <v>5308.2190000000001</v>
      </c>
      <c r="G18" s="42">
        <v>643345.16399999999</v>
      </c>
      <c r="H18" s="42">
        <v>2395.77</v>
      </c>
      <c r="I18" s="42">
        <v>684238.76800000004</v>
      </c>
      <c r="J18" s="346">
        <v>1.0596000000000001</v>
      </c>
    </row>
    <row r="19" spans="3:10">
      <c r="C19" s="118">
        <v>11</v>
      </c>
      <c r="D19" s="118" t="s">
        <v>775</v>
      </c>
      <c r="E19" s="42">
        <v>7645.7910000000002</v>
      </c>
      <c r="F19" s="42">
        <v>0</v>
      </c>
      <c r="G19" s="42">
        <v>7645.7910000000002</v>
      </c>
      <c r="H19" s="42">
        <v>0</v>
      </c>
      <c r="I19" s="42">
        <v>11468.686</v>
      </c>
      <c r="J19" s="346">
        <v>1.5</v>
      </c>
    </row>
    <row r="20" spans="3:10">
      <c r="C20" s="118">
        <v>12</v>
      </c>
      <c r="D20" s="118" t="s">
        <v>776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346" t="s">
        <v>1067</v>
      </c>
    </row>
    <row r="21" spans="3:10" ht="22.5">
      <c r="C21" s="118">
        <v>13</v>
      </c>
      <c r="D21" s="118" t="s">
        <v>777</v>
      </c>
      <c r="E21" s="42">
        <v>118170.02</v>
      </c>
      <c r="F21" s="42">
        <v>0</v>
      </c>
      <c r="G21" s="42">
        <v>118170.02</v>
      </c>
      <c r="H21" s="42">
        <v>0</v>
      </c>
      <c r="I21" s="42">
        <v>25578.963</v>
      </c>
      <c r="J21" s="346">
        <v>0.2165</v>
      </c>
    </row>
    <row r="22" spans="3:10">
      <c r="C22" s="118">
        <v>14</v>
      </c>
      <c r="D22" s="118" t="s">
        <v>778</v>
      </c>
      <c r="E22" s="42">
        <v>584956.33400000003</v>
      </c>
      <c r="F22" s="42">
        <v>0</v>
      </c>
      <c r="G22" s="42">
        <v>584956.33400000003</v>
      </c>
      <c r="H22" s="42">
        <v>0</v>
      </c>
      <c r="I22" s="42">
        <v>501659.43199999997</v>
      </c>
      <c r="J22" s="346">
        <v>0.85760000000000003</v>
      </c>
    </row>
    <row r="23" spans="3:10">
      <c r="C23" s="118">
        <v>15</v>
      </c>
      <c r="D23" s="118" t="s">
        <v>239</v>
      </c>
      <c r="E23" s="42">
        <v>62293.364000000001</v>
      </c>
      <c r="F23" s="42">
        <v>0</v>
      </c>
      <c r="G23" s="42">
        <v>62293.364000000001</v>
      </c>
      <c r="H23" s="42">
        <v>0</v>
      </c>
      <c r="I23" s="42">
        <v>93961.364000000001</v>
      </c>
      <c r="J23" s="346">
        <v>1.5084</v>
      </c>
    </row>
    <row r="24" spans="3:10" ht="15.75" thickBot="1">
      <c r="C24" s="161">
        <v>16</v>
      </c>
      <c r="D24" s="161" t="s">
        <v>779</v>
      </c>
      <c r="E24" s="162">
        <v>281800.58500000002</v>
      </c>
      <c r="F24" s="162">
        <v>0</v>
      </c>
      <c r="G24" s="162">
        <v>281800.58500000002</v>
      </c>
      <c r="H24" s="162">
        <v>0</v>
      </c>
      <c r="I24" s="162">
        <v>221828.745</v>
      </c>
      <c r="J24" s="367">
        <v>0.78720000000000001</v>
      </c>
    </row>
    <row r="25" spans="3:10" ht="18.75" customHeight="1" thickBot="1">
      <c r="C25" s="296">
        <v>17</v>
      </c>
      <c r="D25" s="296" t="s">
        <v>780</v>
      </c>
      <c r="E25" s="247">
        <v>26837781.015000001</v>
      </c>
      <c r="F25" s="247">
        <v>1416297.064</v>
      </c>
      <c r="G25" s="247">
        <v>26827429.818</v>
      </c>
      <c r="H25" s="247">
        <v>383189.348</v>
      </c>
      <c r="I25" s="247">
        <v>4699003.352</v>
      </c>
      <c r="J25" s="368">
        <v>0.17269999999999999</v>
      </c>
    </row>
    <row r="26" spans="3:10">
      <c r="C26" s="119" t="s">
        <v>982</v>
      </c>
      <c r="D26" s="119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D1">
      <selection activeCell="I28" sqref="I28"/>
      <pageMargins left="0.70866141732283472" right="0.70866141732283472" top="0.74803149606299213" bottom="0.74803149606299213" header="0.31496062992125978" footer="0.31496062992125978"/>
      <pageSetup paperSize="9" scale="58" fitToHeight="0" orientation="landscape"/>
      <headerFooter>
        <oddHeader>&amp;CPL
Załącznik XIX</oddHeader>
        <oddFooter>&amp;C&amp;P</oddFooter>
      </headerFooter>
    </customSheetView>
  </customSheetViews>
  <mergeCells count="5">
    <mergeCell ref="E6:F6"/>
    <mergeCell ref="G6:H6"/>
    <mergeCell ref="I6:J6"/>
    <mergeCell ref="D4:E4"/>
    <mergeCell ref="D6:D8"/>
  </mergeCells>
  <pageMargins left="0.70866141732283472" right="0.70866141732283472" top="0.74803149606299213" bottom="0.74803149606299213" header="0.31496062992125978" footer="0.31496062992125978"/>
  <pageSetup paperSize="9" scale="58" fitToHeight="0" orientation="landscape"/>
  <headerFooter>
    <oddHeader>&amp;CPL
Załącznik XIX</oddHeader>
    <oddFooter>&amp;C&amp;P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C9D239"/>
    <pageSetUpPr fitToPage="1"/>
  </sheetPr>
  <dimension ref="C4:U26"/>
  <sheetViews>
    <sheetView showGridLines="0" zoomScaleNormal="100" workbookViewId="0"/>
  </sheetViews>
  <sheetFormatPr defaultColWidth="9.140625" defaultRowHeight="15"/>
  <cols>
    <col min="1" max="1" width="2.5703125" style="21" customWidth="1"/>
    <col min="2" max="2" width="9.140625" style="21" customWidth="1"/>
    <col min="3" max="3" width="3.5703125" style="21" customWidth="1"/>
    <col min="4" max="4" width="38.42578125" style="21" customWidth="1"/>
    <col min="5" max="5" width="13.42578125" style="21" customWidth="1"/>
    <col min="6" max="21" width="10.42578125" style="21" customWidth="1"/>
    <col min="22" max="22" width="9.140625" style="21" customWidth="1"/>
    <col min="23" max="16384" width="9.140625" style="21"/>
  </cols>
  <sheetData>
    <row r="4" spans="3:21" ht="21" customHeight="1">
      <c r="D4" s="39" t="s">
        <v>76</v>
      </c>
    </row>
    <row r="5" spans="3:21">
      <c r="D5" s="992" t="s">
        <v>960</v>
      </c>
      <c r="E5" s="1013"/>
    </row>
    <row r="6" spans="3:21" ht="15.75" thickBot="1"/>
    <row r="7" spans="3:21" ht="21" customHeight="1" thickBot="1">
      <c r="C7" s="297"/>
      <c r="D7" s="1057" t="s">
        <v>769</v>
      </c>
      <c r="E7" s="1107" t="s">
        <v>781</v>
      </c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9" t="s">
        <v>139</v>
      </c>
      <c r="U7" s="1109" t="s">
        <v>782</v>
      </c>
    </row>
    <row r="8" spans="3:21" ht="21" customHeight="1" thickTop="1">
      <c r="C8" s="298"/>
      <c r="D8" s="1105"/>
      <c r="E8" s="543">
        <v>0</v>
      </c>
      <c r="F8" s="543">
        <v>0.02</v>
      </c>
      <c r="G8" s="543">
        <v>0.04</v>
      </c>
      <c r="H8" s="543">
        <v>0.1</v>
      </c>
      <c r="I8" s="543">
        <v>0.2</v>
      </c>
      <c r="J8" s="543">
        <v>0.35</v>
      </c>
      <c r="K8" s="543">
        <v>0.5</v>
      </c>
      <c r="L8" s="543">
        <v>0.7</v>
      </c>
      <c r="M8" s="543">
        <v>0.75</v>
      </c>
      <c r="N8" s="543">
        <v>1</v>
      </c>
      <c r="O8" s="543">
        <v>1.5</v>
      </c>
      <c r="P8" s="543">
        <v>2.5</v>
      </c>
      <c r="Q8" s="543">
        <v>3.7</v>
      </c>
      <c r="R8" s="543">
        <v>12.5</v>
      </c>
      <c r="S8" s="544" t="s">
        <v>783</v>
      </c>
      <c r="T8" s="1110"/>
      <c r="U8" s="1110"/>
    </row>
    <row r="9" spans="3:21" ht="21" customHeight="1" thickBot="1">
      <c r="C9" s="393"/>
      <c r="D9" s="1106"/>
      <c r="E9" s="542" t="s">
        <v>102</v>
      </c>
      <c r="F9" s="542" t="s">
        <v>103</v>
      </c>
      <c r="G9" s="542" t="s">
        <v>104</v>
      </c>
      <c r="H9" s="542" t="s">
        <v>140</v>
      </c>
      <c r="I9" s="542" t="s">
        <v>141</v>
      </c>
      <c r="J9" s="542" t="s">
        <v>207</v>
      </c>
      <c r="K9" s="542" t="s">
        <v>208</v>
      </c>
      <c r="L9" s="542" t="s">
        <v>223</v>
      </c>
      <c r="M9" s="542" t="s">
        <v>413</v>
      </c>
      <c r="N9" s="542" t="s">
        <v>414</v>
      </c>
      <c r="O9" s="542" t="s">
        <v>415</v>
      </c>
      <c r="P9" s="542" t="s">
        <v>416</v>
      </c>
      <c r="Q9" s="542" t="s">
        <v>417</v>
      </c>
      <c r="R9" s="542" t="s">
        <v>620</v>
      </c>
      <c r="S9" s="498" t="s">
        <v>621</v>
      </c>
      <c r="T9" s="498" t="s">
        <v>784</v>
      </c>
      <c r="U9" s="498" t="s">
        <v>785</v>
      </c>
    </row>
    <row r="10" spans="3:21" ht="22.5" customHeight="1">
      <c r="C10" s="168">
        <v>1</v>
      </c>
      <c r="D10" s="169" t="s">
        <v>770</v>
      </c>
      <c r="E10" s="59">
        <v>14191599.704</v>
      </c>
      <c r="F10" s="59">
        <v>0</v>
      </c>
      <c r="G10" s="59">
        <v>0</v>
      </c>
      <c r="H10" s="59">
        <v>0</v>
      </c>
      <c r="I10" s="59">
        <v>0</v>
      </c>
      <c r="J10" s="167">
        <v>0</v>
      </c>
      <c r="K10" s="167">
        <v>0</v>
      </c>
      <c r="L10" s="59">
        <v>0</v>
      </c>
      <c r="M10" s="59">
        <v>0</v>
      </c>
      <c r="N10" s="59">
        <v>0</v>
      </c>
      <c r="O10" s="59">
        <v>0</v>
      </c>
      <c r="P10" s="59">
        <v>65501.440000000002</v>
      </c>
      <c r="Q10" s="167">
        <v>0</v>
      </c>
      <c r="R10" s="167">
        <v>0</v>
      </c>
      <c r="S10" s="59">
        <v>0</v>
      </c>
      <c r="T10" s="59">
        <v>14257101.143999999</v>
      </c>
      <c r="U10" s="59">
        <v>14257101.143999999</v>
      </c>
    </row>
    <row r="11" spans="3:21" ht="22.5">
      <c r="C11" s="120">
        <v>2</v>
      </c>
      <c r="D11" s="118" t="s">
        <v>771</v>
      </c>
      <c r="E11" s="42">
        <v>0</v>
      </c>
      <c r="F11" s="42">
        <v>0</v>
      </c>
      <c r="G11" s="42">
        <v>0</v>
      </c>
      <c r="H11" s="42">
        <v>0</v>
      </c>
      <c r="I11" s="42">
        <v>3457403.9739999999</v>
      </c>
      <c r="J11" s="121">
        <v>0</v>
      </c>
      <c r="K11" s="121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121">
        <v>0</v>
      </c>
      <c r="R11" s="121">
        <v>0</v>
      </c>
      <c r="S11" s="42">
        <v>0</v>
      </c>
      <c r="T11" s="42">
        <v>3457403.9739999999</v>
      </c>
      <c r="U11" s="42">
        <v>3457403.9739999999</v>
      </c>
    </row>
    <row r="12" spans="3:21">
      <c r="C12" s="120">
        <v>3</v>
      </c>
      <c r="D12" s="118" t="s">
        <v>772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121">
        <v>0</v>
      </c>
      <c r="K12" s="121">
        <v>1145.0509999999999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121">
        <v>0</v>
      </c>
      <c r="R12" s="121">
        <v>0</v>
      </c>
      <c r="S12" s="42">
        <v>0</v>
      </c>
      <c r="T12" s="42">
        <v>1145.0509999999999</v>
      </c>
      <c r="U12" s="42">
        <v>1145.0509999999999</v>
      </c>
    </row>
    <row r="13" spans="3:21">
      <c r="C13" s="120">
        <v>4</v>
      </c>
      <c r="D13" s="118" t="s">
        <v>773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121">
        <v>0</v>
      </c>
      <c r="K13" s="121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121">
        <v>0</v>
      </c>
      <c r="R13" s="121">
        <v>0</v>
      </c>
      <c r="S13" s="42">
        <v>0</v>
      </c>
      <c r="T13" s="42">
        <v>0</v>
      </c>
      <c r="U13" s="42">
        <v>0</v>
      </c>
    </row>
    <row r="14" spans="3:21">
      <c r="C14" s="120">
        <v>5</v>
      </c>
      <c r="D14" s="118" t="s">
        <v>774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121">
        <v>0</v>
      </c>
      <c r="K14" s="121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121">
        <v>0</v>
      </c>
      <c r="R14" s="121">
        <v>0</v>
      </c>
      <c r="S14" s="42">
        <v>0</v>
      </c>
      <c r="T14" s="42">
        <v>0</v>
      </c>
      <c r="U14" s="42">
        <v>0</v>
      </c>
    </row>
    <row r="15" spans="3:21">
      <c r="C15" s="120">
        <v>6</v>
      </c>
      <c r="D15" s="118" t="s">
        <v>530</v>
      </c>
      <c r="E15" s="42">
        <v>3460128.8990000002</v>
      </c>
      <c r="F15" s="42">
        <v>0</v>
      </c>
      <c r="G15" s="42">
        <v>0</v>
      </c>
      <c r="H15" s="42">
        <v>0</v>
      </c>
      <c r="I15" s="42">
        <v>490514.092</v>
      </c>
      <c r="J15" s="121">
        <v>0</v>
      </c>
      <c r="K15" s="121">
        <v>34895.309000000001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121">
        <v>0</v>
      </c>
      <c r="R15" s="121">
        <v>0</v>
      </c>
      <c r="S15" s="42">
        <v>0</v>
      </c>
      <c r="T15" s="42">
        <v>3985538.3</v>
      </c>
      <c r="U15" s="42">
        <v>3985538.3</v>
      </c>
    </row>
    <row r="16" spans="3:21">
      <c r="C16" s="120">
        <v>7</v>
      </c>
      <c r="D16" s="118" t="s">
        <v>536</v>
      </c>
      <c r="E16" s="42">
        <v>2486.6410000000001</v>
      </c>
      <c r="F16" s="42">
        <v>0</v>
      </c>
      <c r="G16" s="42">
        <v>0</v>
      </c>
      <c r="H16" s="42">
        <v>0</v>
      </c>
      <c r="I16" s="42">
        <v>0</v>
      </c>
      <c r="J16" s="121">
        <v>0</v>
      </c>
      <c r="K16" s="121">
        <v>0</v>
      </c>
      <c r="L16" s="42">
        <v>0</v>
      </c>
      <c r="M16" s="42">
        <v>0</v>
      </c>
      <c r="N16" s="42">
        <v>519943.44400000002</v>
      </c>
      <c r="O16" s="42">
        <v>0</v>
      </c>
      <c r="P16" s="42">
        <v>0</v>
      </c>
      <c r="Q16" s="121">
        <v>0</v>
      </c>
      <c r="R16" s="121">
        <v>0</v>
      </c>
      <c r="S16" s="42">
        <v>0</v>
      </c>
      <c r="T16" s="42">
        <v>522430.08500000002</v>
      </c>
      <c r="U16" s="42">
        <v>522430.08500000002</v>
      </c>
    </row>
    <row r="17" spans="3:21">
      <c r="C17" s="120">
        <v>8</v>
      </c>
      <c r="D17" s="118" t="s">
        <v>534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121">
        <v>0</v>
      </c>
      <c r="K17" s="121">
        <v>0</v>
      </c>
      <c r="L17" s="42">
        <v>0</v>
      </c>
      <c r="M17" s="42">
        <v>825614.86600000004</v>
      </c>
      <c r="N17" s="42">
        <v>0</v>
      </c>
      <c r="O17" s="42">
        <v>0</v>
      </c>
      <c r="P17" s="42">
        <v>0</v>
      </c>
      <c r="Q17" s="121">
        <v>0</v>
      </c>
      <c r="R17" s="121">
        <v>0</v>
      </c>
      <c r="S17" s="42">
        <v>0</v>
      </c>
      <c r="T17" s="42">
        <v>825614.86600000004</v>
      </c>
      <c r="U17" s="42">
        <v>825614.86600000004</v>
      </c>
    </row>
    <row r="18" spans="3:21" ht="23.1" customHeight="1">
      <c r="C18" s="120">
        <v>9</v>
      </c>
      <c r="D18" s="118" t="s">
        <v>532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121">
        <v>1458733.3540000001</v>
      </c>
      <c r="K18" s="121">
        <v>561476.56999999995</v>
      </c>
      <c r="L18" s="42">
        <v>0</v>
      </c>
      <c r="M18" s="42">
        <v>0</v>
      </c>
      <c r="N18" s="42">
        <v>440079.35</v>
      </c>
      <c r="O18" s="42">
        <v>489.44299999999998</v>
      </c>
      <c r="P18" s="42">
        <v>0</v>
      </c>
      <c r="Q18" s="121">
        <v>0</v>
      </c>
      <c r="R18" s="121">
        <v>0</v>
      </c>
      <c r="S18" s="42">
        <v>0</v>
      </c>
      <c r="T18" s="42">
        <v>2460778.7170000002</v>
      </c>
      <c r="U18" s="42">
        <v>2460778.7170000002</v>
      </c>
    </row>
    <row r="19" spans="3:21" ht="22.5">
      <c r="C19" s="120">
        <v>10</v>
      </c>
      <c r="D19" s="118" t="s">
        <v>538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121">
        <v>0</v>
      </c>
      <c r="K19" s="121">
        <v>0</v>
      </c>
      <c r="L19" s="42">
        <v>0</v>
      </c>
      <c r="M19" s="42">
        <v>0</v>
      </c>
      <c r="N19" s="42">
        <v>568745.26599999995</v>
      </c>
      <c r="O19" s="42">
        <v>76995.668000000005</v>
      </c>
      <c r="P19" s="42">
        <v>0</v>
      </c>
      <c r="Q19" s="121">
        <v>0</v>
      </c>
      <c r="R19" s="121">
        <v>0</v>
      </c>
      <c r="S19" s="42">
        <v>0</v>
      </c>
      <c r="T19" s="42">
        <v>645740.93400000001</v>
      </c>
      <c r="U19" s="42">
        <v>645740.93400000001</v>
      </c>
    </row>
    <row r="20" spans="3:21">
      <c r="C20" s="120">
        <v>11</v>
      </c>
      <c r="D20" s="118" t="s">
        <v>775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121">
        <v>0</v>
      </c>
      <c r="K20" s="121">
        <v>0</v>
      </c>
      <c r="L20" s="42">
        <v>0</v>
      </c>
      <c r="M20" s="42">
        <v>0</v>
      </c>
      <c r="N20" s="42">
        <v>0</v>
      </c>
      <c r="O20" s="42">
        <v>7645.7910000000002</v>
      </c>
      <c r="P20" s="42">
        <v>0</v>
      </c>
      <c r="Q20" s="121">
        <v>0</v>
      </c>
      <c r="R20" s="121">
        <v>0</v>
      </c>
      <c r="S20" s="42">
        <v>0</v>
      </c>
      <c r="T20" s="42">
        <v>7645.7910000000002</v>
      </c>
      <c r="U20" s="42">
        <v>7645.7910000000002</v>
      </c>
    </row>
    <row r="21" spans="3:21">
      <c r="C21" s="120">
        <v>12</v>
      </c>
      <c r="D21" s="118" t="s">
        <v>776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121">
        <v>0</v>
      </c>
      <c r="K21" s="121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121">
        <v>0</v>
      </c>
      <c r="R21" s="121">
        <v>0</v>
      </c>
      <c r="S21" s="42">
        <v>0</v>
      </c>
      <c r="T21" s="42">
        <v>0</v>
      </c>
      <c r="U21" s="42">
        <v>0</v>
      </c>
    </row>
    <row r="22" spans="3:21" ht="24" customHeight="1">
      <c r="C22" s="120">
        <v>13</v>
      </c>
      <c r="D22" s="118" t="s">
        <v>777</v>
      </c>
      <c r="E22" s="42">
        <v>0</v>
      </c>
      <c r="F22" s="42">
        <v>0</v>
      </c>
      <c r="G22" s="42">
        <v>0</v>
      </c>
      <c r="H22" s="42">
        <v>0</v>
      </c>
      <c r="I22" s="42">
        <v>107421.42200000001</v>
      </c>
      <c r="J22" s="121">
        <v>0</v>
      </c>
      <c r="K22" s="121">
        <v>10748.598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121">
        <v>0</v>
      </c>
      <c r="R22" s="121">
        <v>0</v>
      </c>
      <c r="S22" s="42">
        <v>0</v>
      </c>
      <c r="T22" s="42">
        <v>118170.02</v>
      </c>
      <c r="U22" s="42">
        <v>0</v>
      </c>
    </row>
    <row r="23" spans="3:21" ht="33.75">
      <c r="C23" s="120">
        <v>14</v>
      </c>
      <c r="D23" s="118" t="s">
        <v>786</v>
      </c>
      <c r="E23" s="42">
        <v>0</v>
      </c>
      <c r="F23" s="42">
        <v>0</v>
      </c>
      <c r="G23" s="42">
        <v>0</v>
      </c>
      <c r="H23" s="42">
        <v>0</v>
      </c>
      <c r="I23" s="42">
        <v>1393.9480000000001</v>
      </c>
      <c r="J23" s="121">
        <v>0</v>
      </c>
      <c r="K23" s="121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121">
        <v>0</v>
      </c>
      <c r="R23" s="121">
        <v>0</v>
      </c>
      <c r="S23" s="42">
        <v>583562.38500000001</v>
      </c>
      <c r="T23" s="42">
        <v>584956.33299999998</v>
      </c>
      <c r="U23" s="42">
        <v>584956.33299999998</v>
      </c>
    </row>
    <row r="24" spans="3:21">
      <c r="C24" s="120">
        <v>15</v>
      </c>
      <c r="D24" s="118" t="s">
        <v>239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21">
        <v>0</v>
      </c>
      <c r="K24" s="121">
        <v>0</v>
      </c>
      <c r="L24" s="42">
        <v>0</v>
      </c>
      <c r="M24" s="42">
        <v>0</v>
      </c>
      <c r="N24" s="42">
        <v>41181.364000000001</v>
      </c>
      <c r="O24" s="42">
        <v>0</v>
      </c>
      <c r="P24" s="42">
        <v>21112</v>
      </c>
      <c r="Q24" s="121">
        <v>0</v>
      </c>
      <c r="R24" s="121">
        <v>0</v>
      </c>
      <c r="S24" s="42">
        <v>0</v>
      </c>
      <c r="T24" s="42">
        <v>62293.364000000001</v>
      </c>
      <c r="U24" s="42">
        <v>62293.364000000001</v>
      </c>
    </row>
    <row r="25" spans="3:21" ht="15.75" thickBot="1">
      <c r="C25" s="165">
        <v>16</v>
      </c>
      <c r="D25" s="161" t="s">
        <v>779</v>
      </c>
      <c r="E25" s="162">
        <v>59971.839</v>
      </c>
      <c r="F25" s="162">
        <v>0</v>
      </c>
      <c r="G25" s="162">
        <v>0</v>
      </c>
      <c r="H25" s="162">
        <v>0</v>
      </c>
      <c r="I25" s="162">
        <v>0</v>
      </c>
      <c r="J25" s="166">
        <v>0</v>
      </c>
      <c r="K25" s="166">
        <v>0</v>
      </c>
      <c r="L25" s="162">
        <v>0</v>
      </c>
      <c r="M25" s="162">
        <v>0</v>
      </c>
      <c r="N25" s="162">
        <v>221828.745</v>
      </c>
      <c r="O25" s="162">
        <v>0</v>
      </c>
      <c r="P25" s="162">
        <v>0</v>
      </c>
      <c r="Q25" s="166">
        <v>0</v>
      </c>
      <c r="R25" s="166">
        <v>0</v>
      </c>
      <c r="S25" s="162">
        <v>0</v>
      </c>
      <c r="T25" s="162">
        <v>281800.58399999997</v>
      </c>
      <c r="U25" s="162">
        <v>281800.58399999997</v>
      </c>
    </row>
    <row r="26" spans="3:21" ht="15.75" thickBot="1">
      <c r="C26" s="300">
        <v>17</v>
      </c>
      <c r="D26" s="296" t="s">
        <v>780</v>
      </c>
      <c r="E26" s="247">
        <v>17714187.083000001</v>
      </c>
      <c r="F26" s="247">
        <v>0</v>
      </c>
      <c r="G26" s="247">
        <v>0</v>
      </c>
      <c r="H26" s="247">
        <v>0</v>
      </c>
      <c r="I26" s="247">
        <v>4056733.4360000002</v>
      </c>
      <c r="J26" s="247">
        <v>1458733.3540000001</v>
      </c>
      <c r="K26" s="301">
        <v>608265.52800000005</v>
      </c>
      <c r="L26" s="301">
        <v>0</v>
      </c>
      <c r="M26" s="247">
        <v>825614.86600000004</v>
      </c>
      <c r="N26" s="247">
        <v>1791778.169</v>
      </c>
      <c r="O26" s="247">
        <v>85130.903000000006</v>
      </c>
      <c r="P26" s="247">
        <v>86613.440000000002</v>
      </c>
      <c r="Q26" s="247">
        <v>0</v>
      </c>
      <c r="R26" s="247">
        <v>0</v>
      </c>
      <c r="S26" s="301">
        <v>583562.38500000001</v>
      </c>
      <c r="T26" s="301">
        <v>27210619.164000001</v>
      </c>
      <c r="U26" s="247">
        <v>27092449.144000001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scale="87" orientation="landscape"/>
      <headerFooter>
        <oddHeader>&amp;CPL
Załącznik 23</oddHeader>
        <oddFooter>&amp;C&amp;P</oddFooter>
      </headerFooter>
    </customSheetView>
  </customSheetViews>
  <mergeCells count="5">
    <mergeCell ref="D7:D9"/>
    <mergeCell ref="E7:S7"/>
    <mergeCell ref="T7:T8"/>
    <mergeCell ref="U7:U8"/>
    <mergeCell ref="D5:E5"/>
  </mergeCells>
  <pageMargins left="0.70866141732283472" right="0.70866141732283472" top="0.74803149606299213" bottom="0.74803149606299213" header="0.31496062992125978" footer="0.31496062992125978"/>
  <pageSetup paperSize="9" scale="87" orientation="landscape"/>
  <headerFooter>
    <oddHeader>&amp;CPL
Załącznik 23</oddHeader>
    <oddFooter>&amp;C&amp;P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C9D239"/>
    <pageSetUpPr fitToPage="1"/>
  </sheetPr>
  <dimension ref="C3:M40"/>
  <sheetViews>
    <sheetView showGridLines="0" zoomScaleNormal="100" zoomScalePageLayoutView="90" workbookViewId="0">
      <selection activeCell="F1" sqref="F1"/>
    </sheetView>
  </sheetViews>
  <sheetFormatPr defaultColWidth="9.140625" defaultRowHeight="15"/>
  <cols>
    <col min="1" max="1" width="3.42578125" style="772" customWidth="1"/>
    <col min="2" max="2" width="9.140625" style="772" customWidth="1"/>
    <col min="3" max="3" width="6.42578125" style="775" customWidth="1"/>
    <col min="4" max="4" width="97.42578125" style="772" customWidth="1"/>
    <col min="5" max="12" width="14.140625" style="772" customWidth="1"/>
    <col min="13" max="13" width="9.140625" style="772" customWidth="1"/>
    <col min="14" max="16384" width="9.140625" style="772"/>
  </cols>
  <sheetData>
    <row r="3" spans="3:13" ht="21.2" customHeight="1">
      <c r="C3" s="122" t="s">
        <v>81</v>
      </c>
      <c r="D3" s="775"/>
    </row>
    <row r="4" spans="3:13">
      <c r="C4" s="1033" t="s">
        <v>960</v>
      </c>
      <c r="D4" s="1034"/>
    </row>
    <row r="5" spans="3:13" ht="15.75" thickBot="1">
      <c r="C5" s="123"/>
      <c r="D5" s="107"/>
      <c r="E5" s="124"/>
      <c r="F5" s="124"/>
      <c r="G5" s="124"/>
      <c r="H5" s="124"/>
      <c r="I5" s="124"/>
      <c r="J5" s="124"/>
      <c r="K5" s="124"/>
      <c r="L5" s="124"/>
      <c r="M5" s="776"/>
    </row>
    <row r="6" spans="3:13" ht="16.350000000000001" customHeight="1" thickBot="1">
      <c r="C6" s="38"/>
      <c r="D6" s="38"/>
      <c r="E6" s="511" t="s">
        <v>102</v>
      </c>
      <c r="F6" s="511" t="s">
        <v>103</v>
      </c>
      <c r="G6" s="511" t="s">
        <v>104</v>
      </c>
      <c r="H6" s="511" t="s">
        <v>140</v>
      </c>
      <c r="I6" s="511" t="s">
        <v>141</v>
      </c>
      <c r="J6" s="511" t="s">
        <v>207</v>
      </c>
      <c r="K6" s="511" t="s">
        <v>208</v>
      </c>
      <c r="L6" s="511" t="s">
        <v>223</v>
      </c>
      <c r="M6" s="125"/>
    </row>
    <row r="7" spans="3:13" ht="83.25" customHeight="1" thickBot="1">
      <c r="C7" s="313"/>
      <c r="D7" s="313"/>
      <c r="E7" s="779" t="s">
        <v>789</v>
      </c>
      <c r="F7" s="779" t="s">
        <v>790</v>
      </c>
      <c r="G7" s="779" t="s">
        <v>791</v>
      </c>
      <c r="H7" s="779" t="s">
        <v>792</v>
      </c>
      <c r="I7" s="779" t="s">
        <v>793</v>
      </c>
      <c r="J7" s="779" t="s">
        <v>794</v>
      </c>
      <c r="K7" s="779" t="s">
        <v>200</v>
      </c>
      <c r="L7" s="779" t="s">
        <v>795</v>
      </c>
      <c r="M7" s="125"/>
    </row>
    <row r="8" spans="3:13" ht="19.5" customHeight="1">
      <c r="C8" s="780" t="s">
        <v>517</v>
      </c>
      <c r="D8" s="173" t="s">
        <v>796</v>
      </c>
      <c r="E8" s="59">
        <v>0</v>
      </c>
      <c r="F8" s="59">
        <v>0</v>
      </c>
      <c r="G8" s="174"/>
      <c r="H8" s="59">
        <v>1.4</v>
      </c>
      <c r="I8" s="59">
        <v>0</v>
      </c>
      <c r="J8" s="59">
        <v>0</v>
      </c>
      <c r="K8" s="59">
        <v>0</v>
      </c>
      <c r="L8" s="175">
        <v>0</v>
      </c>
      <c r="M8" s="125"/>
    </row>
    <row r="9" spans="3:13" ht="19.5" customHeight="1">
      <c r="C9" s="781" t="s">
        <v>519</v>
      </c>
      <c r="D9" s="126" t="s">
        <v>797</v>
      </c>
      <c r="E9" s="42">
        <v>893.702</v>
      </c>
      <c r="F9" s="42">
        <v>3942.6579999999999</v>
      </c>
      <c r="G9" s="127"/>
      <c r="H9" s="42">
        <v>1.4</v>
      </c>
      <c r="I9" s="42">
        <v>6770.9030000000002</v>
      </c>
      <c r="J9" s="42">
        <v>6770.9030000000002</v>
      </c>
      <c r="K9" s="42">
        <v>6770.9030000000002</v>
      </c>
      <c r="L9" s="128">
        <v>2483.42</v>
      </c>
      <c r="M9" s="125"/>
    </row>
    <row r="10" spans="3:13" ht="19.5" customHeight="1">
      <c r="C10" s="781">
        <v>1</v>
      </c>
      <c r="D10" s="126" t="s">
        <v>798</v>
      </c>
      <c r="E10" s="42">
        <v>0</v>
      </c>
      <c r="F10" s="42">
        <v>0</v>
      </c>
      <c r="G10" s="127"/>
      <c r="H10" s="42">
        <v>1.4</v>
      </c>
      <c r="I10" s="42">
        <v>0</v>
      </c>
      <c r="J10" s="42">
        <v>0</v>
      </c>
      <c r="K10" s="42">
        <v>0</v>
      </c>
      <c r="L10" s="128">
        <v>0</v>
      </c>
      <c r="M10" s="125"/>
    </row>
    <row r="11" spans="3:13" ht="19.5" customHeight="1">
      <c r="C11" s="781">
        <v>2</v>
      </c>
      <c r="D11" s="126" t="s">
        <v>799</v>
      </c>
      <c r="E11" s="127"/>
      <c r="F11" s="127"/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128">
        <v>0</v>
      </c>
      <c r="M11" s="125"/>
    </row>
    <row r="12" spans="3:13" ht="19.5" customHeight="1">
      <c r="C12" s="781" t="s">
        <v>391</v>
      </c>
      <c r="D12" s="126" t="s">
        <v>800</v>
      </c>
      <c r="E12" s="127"/>
      <c r="F12" s="127"/>
      <c r="G12" s="42">
        <v>0</v>
      </c>
      <c r="H12" s="127"/>
      <c r="I12" s="42">
        <v>0</v>
      </c>
      <c r="J12" s="42">
        <v>0</v>
      </c>
      <c r="K12" s="42">
        <v>0</v>
      </c>
      <c r="L12" s="128">
        <v>0</v>
      </c>
      <c r="M12" s="125"/>
    </row>
    <row r="13" spans="3:13" ht="19.5" customHeight="1">
      <c r="C13" s="781" t="s">
        <v>801</v>
      </c>
      <c r="D13" s="126" t="s">
        <v>802</v>
      </c>
      <c r="E13" s="127"/>
      <c r="F13" s="127"/>
      <c r="G13" s="42">
        <v>0</v>
      </c>
      <c r="H13" s="127"/>
      <c r="I13" s="42">
        <v>0</v>
      </c>
      <c r="J13" s="42">
        <v>0</v>
      </c>
      <c r="K13" s="42">
        <v>0</v>
      </c>
      <c r="L13" s="128">
        <v>0</v>
      </c>
      <c r="M13" s="125"/>
    </row>
    <row r="14" spans="3:13" ht="19.5" customHeight="1">
      <c r="C14" s="781" t="s">
        <v>803</v>
      </c>
      <c r="D14" s="126" t="s">
        <v>804</v>
      </c>
      <c r="E14" s="127"/>
      <c r="F14" s="127"/>
      <c r="G14" s="42">
        <v>0</v>
      </c>
      <c r="H14" s="127"/>
      <c r="I14" s="42">
        <v>0</v>
      </c>
      <c r="J14" s="42">
        <v>0</v>
      </c>
      <c r="K14" s="42">
        <v>0</v>
      </c>
      <c r="L14" s="128">
        <v>0</v>
      </c>
      <c r="M14" s="125"/>
    </row>
    <row r="15" spans="3:13" ht="19.5" customHeight="1">
      <c r="C15" s="781">
        <v>3</v>
      </c>
      <c r="D15" s="126" t="s">
        <v>805</v>
      </c>
      <c r="E15" s="127"/>
      <c r="F15" s="127"/>
      <c r="G15" s="127"/>
      <c r="H15" s="127"/>
      <c r="I15" s="42">
        <v>0</v>
      </c>
      <c r="J15" s="42">
        <v>0</v>
      </c>
      <c r="K15" s="42">
        <v>0</v>
      </c>
      <c r="L15" s="128">
        <v>0</v>
      </c>
      <c r="M15" s="125"/>
    </row>
    <row r="16" spans="3:13" ht="19.5" customHeight="1">
      <c r="C16" s="781">
        <v>4</v>
      </c>
      <c r="D16" s="126" t="s">
        <v>806</v>
      </c>
      <c r="E16" s="127"/>
      <c r="F16" s="127"/>
      <c r="G16" s="127"/>
      <c r="H16" s="127"/>
      <c r="I16" s="42">
        <v>0</v>
      </c>
      <c r="J16" s="42">
        <v>0</v>
      </c>
      <c r="K16" s="42">
        <v>0</v>
      </c>
      <c r="L16" s="128">
        <v>0</v>
      </c>
      <c r="M16" s="125"/>
    </row>
    <row r="17" spans="3:13" ht="19.5" customHeight="1" thickBot="1">
      <c r="C17" s="782">
        <v>5</v>
      </c>
      <c r="D17" s="170" t="s">
        <v>807</v>
      </c>
      <c r="E17" s="171"/>
      <c r="F17" s="171"/>
      <c r="G17" s="171"/>
      <c r="H17" s="171"/>
      <c r="I17" s="162">
        <v>0</v>
      </c>
      <c r="J17" s="162">
        <v>0</v>
      </c>
      <c r="K17" s="162">
        <v>0</v>
      </c>
      <c r="L17" s="172">
        <v>0</v>
      </c>
      <c r="M17" s="125"/>
    </row>
    <row r="18" spans="3:13" ht="19.5" customHeight="1" thickBot="1">
      <c r="C18" s="783">
        <v>6</v>
      </c>
      <c r="D18" s="715" t="s">
        <v>139</v>
      </c>
      <c r="E18" s="303"/>
      <c r="F18" s="303"/>
      <c r="G18" s="303"/>
      <c r="H18" s="303"/>
      <c r="I18" s="247">
        <v>6770.9030000000002</v>
      </c>
      <c r="J18" s="247">
        <v>6770.9030000000002</v>
      </c>
      <c r="K18" s="247">
        <v>6770.9030000000002</v>
      </c>
      <c r="L18" s="247">
        <v>2483.42</v>
      </c>
      <c r="M18" s="125"/>
    </row>
    <row r="19" spans="3:13">
      <c r="C19" s="129" t="s">
        <v>516</v>
      </c>
      <c r="E19" s="777"/>
      <c r="F19" s="777"/>
      <c r="G19" s="777"/>
      <c r="H19" s="777"/>
      <c r="I19" s="777"/>
      <c r="J19" s="777"/>
      <c r="K19" s="777"/>
      <c r="L19" s="777"/>
    </row>
    <row r="39" spans="13:13" ht="26.45" customHeight="1">
      <c r="M39" s="130"/>
    </row>
    <row r="40" spans="13:13">
      <c r="M40" s="63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selection activeCell="F1" sqref="F1"/>
      <pageMargins left="0.70866141732283472" right="0.70866141732283472" top="0.74803149606299213" bottom="0.74803149606299213" header="0.31496062992125978" footer="0.31496062992125978"/>
      <pageSetup paperSize="9" scale="67" orientation="landscape" r:id="rId1"/>
      <headerFooter>
        <oddHeader>&amp;CPL
Załącznik XXV</oddHeader>
        <oddFooter>&amp;C&amp;P</oddFooter>
      </headerFooter>
    </customSheetView>
  </customSheetViews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67" orientation="landscape" r:id="rId2"/>
  <headerFooter>
    <oddHeader>&amp;CPL
Załącznik XXV</oddHeader>
    <oddFooter>&amp;C&amp;P</oddFooter>
  </headerFooter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9D239"/>
    <pageSetUpPr fitToPage="1"/>
  </sheetPr>
  <dimension ref="C3:F15"/>
  <sheetViews>
    <sheetView showGridLines="0" zoomScaleNormal="100" workbookViewId="0"/>
  </sheetViews>
  <sheetFormatPr defaultColWidth="9.140625" defaultRowHeight="15"/>
  <cols>
    <col min="1" max="1" width="3.5703125" style="772" customWidth="1"/>
    <col min="2" max="2" width="9.140625" style="772" customWidth="1"/>
    <col min="3" max="3" width="5.5703125" style="772" customWidth="1"/>
    <col min="4" max="4" width="69.5703125" style="772" customWidth="1"/>
    <col min="5" max="6" width="20.5703125" style="772" customWidth="1"/>
    <col min="7" max="7" width="9.140625" style="772" customWidth="1"/>
    <col min="8" max="16384" width="9.140625" style="772"/>
  </cols>
  <sheetData>
    <row r="3" spans="3:6" ht="21.2" customHeight="1">
      <c r="C3" s="58" t="s">
        <v>82</v>
      </c>
    </row>
    <row r="4" spans="3:6" ht="17.45" customHeight="1" thickBot="1">
      <c r="C4" s="1033" t="s">
        <v>960</v>
      </c>
      <c r="D4" s="1034"/>
      <c r="E4" s="131"/>
      <c r="F4" s="131"/>
    </row>
    <row r="5" spans="3:6" ht="15.75" thickBot="1">
      <c r="C5" s="125"/>
      <c r="D5" s="38"/>
      <c r="E5" s="512" t="s">
        <v>102</v>
      </c>
      <c r="F5" s="512" t="s">
        <v>103</v>
      </c>
    </row>
    <row r="6" spans="3:6" ht="24.75" thickBot="1">
      <c r="C6" s="313"/>
      <c r="D6" s="313"/>
      <c r="E6" s="721" t="s">
        <v>200</v>
      </c>
      <c r="F6" s="721" t="s">
        <v>795</v>
      </c>
    </row>
    <row r="7" spans="3:6" ht="16.350000000000001" customHeight="1">
      <c r="C7" s="780">
        <v>1</v>
      </c>
      <c r="D7" s="169" t="s">
        <v>808</v>
      </c>
      <c r="E7" s="59">
        <v>0</v>
      </c>
      <c r="F7" s="59">
        <v>0</v>
      </c>
    </row>
    <row r="8" spans="3:6">
      <c r="C8" s="781">
        <v>2</v>
      </c>
      <c r="D8" s="118" t="s">
        <v>809</v>
      </c>
      <c r="E8" s="132"/>
      <c r="F8" s="42">
        <v>0</v>
      </c>
    </row>
    <row r="9" spans="3:6">
      <c r="C9" s="781">
        <v>3</v>
      </c>
      <c r="D9" s="118" t="s">
        <v>810</v>
      </c>
      <c r="E9" s="132"/>
      <c r="F9" s="42">
        <v>0</v>
      </c>
    </row>
    <row r="10" spans="3:6">
      <c r="C10" s="781">
        <v>4</v>
      </c>
      <c r="D10" s="118" t="s">
        <v>811</v>
      </c>
      <c r="E10" s="42">
        <v>2904.8820000000001</v>
      </c>
      <c r="F10" s="42">
        <v>2587.5659999999998</v>
      </c>
    </row>
    <row r="11" spans="3:6" ht="16.350000000000001" customHeight="1" thickBot="1">
      <c r="C11" s="782" t="s">
        <v>523</v>
      </c>
      <c r="D11" s="161" t="s">
        <v>812</v>
      </c>
      <c r="E11" s="162">
        <v>0</v>
      </c>
      <c r="F11" s="162">
        <v>0</v>
      </c>
    </row>
    <row r="12" spans="3:6" ht="24.6" customHeight="1" thickBot="1">
      <c r="C12" s="784">
        <v>5</v>
      </c>
      <c r="D12" s="296" t="s">
        <v>813</v>
      </c>
      <c r="E12" s="247">
        <v>2904.8820000000001</v>
      </c>
      <c r="F12" s="247">
        <v>2587.5659999999998</v>
      </c>
    </row>
    <row r="13" spans="3:6">
      <c r="D13" s="714"/>
    </row>
    <row r="14" spans="3:6">
      <c r="C14" s="125"/>
    </row>
    <row r="15" spans="3:6">
      <c r="C15" s="125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scale="66" orientation="landscape"/>
      <headerFooter>
        <oddHeader>&amp;CPL
Załącznik XXV</oddHeader>
        <oddFooter>&amp;C&amp;P</oddFooter>
      </headerFooter>
    </customSheetView>
  </customSheetViews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66" orientation="landscape"/>
  <headerFooter>
    <oddHeader>&amp;CPL
Załącznik XXV</oddHeader>
    <oddFooter>&amp;C&amp;P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C9D239"/>
    <pageSetUpPr fitToPage="1"/>
  </sheetPr>
  <dimension ref="C3:R21"/>
  <sheetViews>
    <sheetView showGridLines="0" zoomScale="110" zoomScaleNormal="110" workbookViewId="0"/>
  </sheetViews>
  <sheetFormatPr defaultColWidth="9.140625" defaultRowHeight="15"/>
  <cols>
    <col min="1" max="1" width="3.140625" style="772" customWidth="1"/>
    <col min="2" max="2" width="9.140625" style="772" customWidth="1"/>
    <col min="3" max="3" width="2.85546875" style="778" customWidth="1"/>
    <col min="4" max="4" width="56.5703125" style="772" customWidth="1"/>
    <col min="5" max="15" width="12" style="772" customWidth="1"/>
    <col min="16" max="16" width="12" style="714" customWidth="1"/>
    <col min="17" max="17" width="9.140625" style="772" customWidth="1"/>
    <col min="18" max="16384" width="9.140625" style="772"/>
  </cols>
  <sheetData>
    <row r="3" spans="3:18" ht="21.2" customHeight="1">
      <c r="C3" s="24" t="s">
        <v>83</v>
      </c>
    </row>
    <row r="4" spans="3:18">
      <c r="C4" s="1033" t="s">
        <v>960</v>
      </c>
      <c r="D4" s="1034"/>
    </row>
    <row r="5" spans="3:18" ht="15.75" thickBot="1">
      <c r="C5" s="133"/>
    </row>
    <row r="6" spans="3:18" ht="20.100000000000001" customHeight="1" thickBot="1">
      <c r="C6" s="1111"/>
      <c r="D6" s="1114"/>
      <c r="E6" s="1115" t="s">
        <v>781</v>
      </c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785"/>
    </row>
    <row r="7" spans="3:18" ht="16.350000000000001" customHeight="1" thickBot="1">
      <c r="C7" s="1112"/>
      <c r="D7" s="1103" t="s">
        <v>814</v>
      </c>
      <c r="E7" s="299" t="s">
        <v>102</v>
      </c>
      <c r="F7" s="299" t="s">
        <v>103</v>
      </c>
      <c r="G7" s="299" t="s">
        <v>104</v>
      </c>
      <c r="H7" s="299" t="s">
        <v>140</v>
      </c>
      <c r="I7" s="299" t="s">
        <v>141</v>
      </c>
      <c r="J7" s="299" t="s">
        <v>207</v>
      </c>
      <c r="K7" s="299" t="s">
        <v>208</v>
      </c>
      <c r="L7" s="299" t="s">
        <v>223</v>
      </c>
      <c r="M7" s="299" t="s">
        <v>413</v>
      </c>
      <c r="N7" s="299" t="s">
        <v>414</v>
      </c>
      <c r="O7" s="299" t="s">
        <v>415</v>
      </c>
      <c r="P7" s="786" t="s">
        <v>416</v>
      </c>
    </row>
    <row r="8" spans="3:18" ht="34.5" customHeight="1" thickBot="1">
      <c r="C8" s="1113"/>
      <c r="D8" s="1104"/>
      <c r="E8" s="305">
        <v>0</v>
      </c>
      <c r="F8" s="305">
        <v>0.02</v>
      </c>
      <c r="G8" s="305">
        <v>0.04</v>
      </c>
      <c r="H8" s="305">
        <v>0.1</v>
      </c>
      <c r="I8" s="305">
        <v>0.2</v>
      </c>
      <c r="J8" s="305">
        <v>0.5</v>
      </c>
      <c r="K8" s="305">
        <v>0.7</v>
      </c>
      <c r="L8" s="305">
        <v>0.75</v>
      </c>
      <c r="M8" s="305">
        <v>1</v>
      </c>
      <c r="N8" s="305">
        <v>1.5</v>
      </c>
      <c r="O8" s="305" t="s">
        <v>783</v>
      </c>
      <c r="P8" s="787" t="s">
        <v>815</v>
      </c>
    </row>
    <row r="9" spans="3:18">
      <c r="C9" s="168">
        <v>1</v>
      </c>
      <c r="D9" s="169" t="s">
        <v>787</v>
      </c>
      <c r="E9" s="59">
        <v>0</v>
      </c>
      <c r="F9" s="59">
        <v>0</v>
      </c>
      <c r="G9" s="175">
        <v>0</v>
      </c>
      <c r="H9" s="175">
        <v>0</v>
      </c>
      <c r="I9" s="59">
        <v>0</v>
      </c>
      <c r="J9" s="59">
        <v>0</v>
      </c>
      <c r="K9" s="175">
        <v>0</v>
      </c>
      <c r="L9" s="175">
        <v>0</v>
      </c>
      <c r="M9" s="59">
        <v>0</v>
      </c>
      <c r="N9" s="59">
        <v>0</v>
      </c>
      <c r="O9" s="175">
        <v>0</v>
      </c>
      <c r="P9" s="788">
        <v>0</v>
      </c>
    </row>
    <row r="10" spans="3:18">
      <c r="C10" s="120">
        <v>2</v>
      </c>
      <c r="D10" s="118" t="s">
        <v>816</v>
      </c>
      <c r="E10" s="42">
        <v>0</v>
      </c>
      <c r="F10" s="42">
        <v>0</v>
      </c>
      <c r="G10" s="128">
        <v>0</v>
      </c>
      <c r="H10" s="128">
        <v>0</v>
      </c>
      <c r="I10" s="42">
        <v>0</v>
      </c>
      <c r="J10" s="42">
        <v>0</v>
      </c>
      <c r="K10" s="128">
        <v>0</v>
      </c>
      <c r="L10" s="128">
        <v>0</v>
      </c>
      <c r="M10" s="42">
        <v>0</v>
      </c>
      <c r="N10" s="42">
        <v>0</v>
      </c>
      <c r="O10" s="128">
        <v>0</v>
      </c>
      <c r="P10" s="789">
        <v>0</v>
      </c>
    </row>
    <row r="11" spans="3:18">
      <c r="C11" s="120">
        <v>3</v>
      </c>
      <c r="D11" s="118" t="s">
        <v>772</v>
      </c>
      <c r="E11" s="42">
        <v>0</v>
      </c>
      <c r="F11" s="42">
        <v>0</v>
      </c>
      <c r="G11" s="128">
        <v>0</v>
      </c>
      <c r="H11" s="128">
        <v>0</v>
      </c>
      <c r="I11" s="42">
        <v>0</v>
      </c>
      <c r="J11" s="42">
        <v>0</v>
      </c>
      <c r="K11" s="128">
        <v>0</v>
      </c>
      <c r="L11" s="128">
        <v>0</v>
      </c>
      <c r="M11" s="42">
        <v>0</v>
      </c>
      <c r="N11" s="42">
        <v>0</v>
      </c>
      <c r="O11" s="128">
        <v>0</v>
      </c>
      <c r="P11" s="789">
        <v>0</v>
      </c>
    </row>
    <row r="12" spans="3:18">
      <c r="C12" s="120">
        <v>4</v>
      </c>
      <c r="D12" s="118" t="s">
        <v>773</v>
      </c>
      <c r="E12" s="42">
        <v>0</v>
      </c>
      <c r="F12" s="42">
        <v>0</v>
      </c>
      <c r="G12" s="128">
        <v>0</v>
      </c>
      <c r="H12" s="128">
        <v>0</v>
      </c>
      <c r="I12" s="42">
        <v>0</v>
      </c>
      <c r="J12" s="42">
        <v>0</v>
      </c>
      <c r="K12" s="128">
        <v>0</v>
      </c>
      <c r="L12" s="128">
        <v>0</v>
      </c>
      <c r="M12" s="42">
        <v>0</v>
      </c>
      <c r="N12" s="42">
        <v>0</v>
      </c>
      <c r="O12" s="128">
        <v>0</v>
      </c>
      <c r="P12" s="789">
        <v>0</v>
      </c>
    </row>
    <row r="13" spans="3:18">
      <c r="C13" s="120">
        <v>5</v>
      </c>
      <c r="D13" s="118" t="s">
        <v>774</v>
      </c>
      <c r="E13" s="42">
        <v>0</v>
      </c>
      <c r="F13" s="42">
        <v>0</v>
      </c>
      <c r="G13" s="128">
        <v>0</v>
      </c>
      <c r="H13" s="128">
        <v>0</v>
      </c>
      <c r="I13" s="42">
        <v>0</v>
      </c>
      <c r="J13" s="42">
        <v>0</v>
      </c>
      <c r="K13" s="128">
        <v>0</v>
      </c>
      <c r="L13" s="128">
        <v>0</v>
      </c>
      <c r="M13" s="42">
        <v>0</v>
      </c>
      <c r="N13" s="42">
        <v>0</v>
      </c>
      <c r="O13" s="128">
        <v>0</v>
      </c>
      <c r="P13" s="789">
        <v>0</v>
      </c>
    </row>
    <row r="14" spans="3:18">
      <c r="C14" s="120">
        <v>6</v>
      </c>
      <c r="D14" s="118" t="s">
        <v>530</v>
      </c>
      <c r="E14" s="42">
        <v>0</v>
      </c>
      <c r="F14" s="42">
        <v>0</v>
      </c>
      <c r="G14" s="128">
        <v>0</v>
      </c>
      <c r="H14" s="128">
        <v>0</v>
      </c>
      <c r="I14" s="42">
        <v>4094.076</v>
      </c>
      <c r="J14" s="42">
        <v>1893.5350000000001</v>
      </c>
      <c r="K14" s="128">
        <v>0</v>
      </c>
      <c r="L14" s="128">
        <v>0</v>
      </c>
      <c r="M14" s="42">
        <v>0</v>
      </c>
      <c r="N14" s="42">
        <v>0</v>
      </c>
      <c r="O14" s="128">
        <v>0</v>
      </c>
      <c r="P14" s="789">
        <v>5987.6109999999999</v>
      </c>
      <c r="R14" s="50"/>
    </row>
    <row r="15" spans="3:18">
      <c r="C15" s="120">
        <v>7</v>
      </c>
      <c r="D15" s="118" t="s">
        <v>536</v>
      </c>
      <c r="E15" s="42">
        <v>0</v>
      </c>
      <c r="F15" s="42">
        <v>0</v>
      </c>
      <c r="G15" s="128">
        <v>0</v>
      </c>
      <c r="H15" s="128">
        <v>0</v>
      </c>
      <c r="I15" s="42">
        <v>0</v>
      </c>
      <c r="J15" s="42">
        <v>0</v>
      </c>
      <c r="K15" s="128">
        <v>0</v>
      </c>
      <c r="L15" s="128">
        <v>0</v>
      </c>
      <c r="M15" s="42">
        <v>521.47</v>
      </c>
      <c r="N15" s="42">
        <v>0</v>
      </c>
      <c r="O15" s="128">
        <v>0</v>
      </c>
      <c r="P15" s="789">
        <v>521.47</v>
      </c>
    </row>
    <row r="16" spans="3:18">
      <c r="C16" s="120">
        <v>8</v>
      </c>
      <c r="D16" s="118" t="s">
        <v>534</v>
      </c>
      <c r="E16" s="42">
        <v>0</v>
      </c>
      <c r="F16" s="42">
        <v>0</v>
      </c>
      <c r="G16" s="128">
        <v>0</v>
      </c>
      <c r="H16" s="128">
        <v>0</v>
      </c>
      <c r="I16" s="42">
        <v>0</v>
      </c>
      <c r="J16" s="42">
        <v>0</v>
      </c>
      <c r="K16" s="128">
        <v>0</v>
      </c>
      <c r="L16" s="128">
        <v>261.82299999999998</v>
      </c>
      <c r="M16" s="42">
        <v>0</v>
      </c>
      <c r="N16" s="42">
        <v>0</v>
      </c>
      <c r="O16" s="128">
        <v>0</v>
      </c>
      <c r="P16" s="789">
        <v>261.82299999999998</v>
      </c>
    </row>
    <row r="17" spans="3:17" ht="22.5">
      <c r="C17" s="120">
        <v>9</v>
      </c>
      <c r="D17" s="118" t="s">
        <v>777</v>
      </c>
      <c r="E17" s="42">
        <v>0</v>
      </c>
      <c r="F17" s="42">
        <v>0</v>
      </c>
      <c r="G17" s="128">
        <v>0</v>
      </c>
      <c r="H17" s="128">
        <v>0</v>
      </c>
      <c r="I17" s="42">
        <v>0</v>
      </c>
      <c r="J17" s="42">
        <v>0</v>
      </c>
      <c r="K17" s="128">
        <v>0</v>
      </c>
      <c r="L17" s="128">
        <v>0</v>
      </c>
      <c r="M17" s="42">
        <v>0</v>
      </c>
      <c r="N17" s="42">
        <v>0</v>
      </c>
      <c r="O17" s="128">
        <v>0</v>
      </c>
      <c r="P17" s="789">
        <v>0</v>
      </c>
    </row>
    <row r="18" spans="3:17" ht="15.75" thickBot="1">
      <c r="C18" s="165">
        <v>10</v>
      </c>
      <c r="D18" s="161" t="s">
        <v>779</v>
      </c>
      <c r="E18" s="162">
        <v>0</v>
      </c>
      <c r="F18" s="162">
        <v>0</v>
      </c>
      <c r="G18" s="172">
        <v>0</v>
      </c>
      <c r="H18" s="172">
        <v>0</v>
      </c>
      <c r="I18" s="162">
        <v>0</v>
      </c>
      <c r="J18" s="162">
        <v>0</v>
      </c>
      <c r="K18" s="172">
        <v>0</v>
      </c>
      <c r="L18" s="172">
        <v>0</v>
      </c>
      <c r="M18" s="162">
        <v>0</v>
      </c>
      <c r="N18" s="162">
        <v>0</v>
      </c>
      <c r="O18" s="172">
        <v>0</v>
      </c>
      <c r="P18" s="790">
        <v>0</v>
      </c>
    </row>
    <row r="19" spans="3:17" ht="15.75" thickBot="1">
      <c r="C19" s="300">
        <v>11</v>
      </c>
      <c r="D19" s="296" t="s">
        <v>418</v>
      </c>
      <c r="E19" s="247">
        <v>0</v>
      </c>
      <c r="F19" s="247">
        <v>0</v>
      </c>
      <c r="G19" s="306">
        <v>0</v>
      </c>
      <c r="H19" s="306">
        <v>0</v>
      </c>
      <c r="I19" s="247">
        <v>4094.076</v>
      </c>
      <c r="J19" s="247">
        <v>1893.5350000000001</v>
      </c>
      <c r="K19" s="306">
        <v>0</v>
      </c>
      <c r="L19" s="306">
        <v>261.82299999999998</v>
      </c>
      <c r="M19" s="247">
        <v>521.47</v>
      </c>
      <c r="N19" s="247">
        <v>0</v>
      </c>
      <c r="O19" s="306">
        <v>0</v>
      </c>
      <c r="P19" s="791">
        <v>6770.9040000000005</v>
      </c>
      <c r="Q19" s="716"/>
    </row>
    <row r="21" spans="3:17">
      <c r="D21" s="50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cale="110" showGridLines="0" fitToPage="1" topLeftCell="B1">
      <selection activeCell="D6" sqref="D6:D8"/>
      <pageMargins left="0.70866141732283472" right="0.70866141732283472" top="0.74803149606299213" bottom="0.74803149606299213" header="0.31496062992125978" footer="0.31496062992125978"/>
      <pageSetup paperSize="9" scale="64" orientation="landscape"/>
      <headerFooter>
        <oddHeader>&amp;CPL
Załącznik XXV</oddHeader>
        <oddFooter>&amp;C&amp;P</oddFooter>
      </headerFooter>
    </customSheetView>
  </customSheetViews>
  <mergeCells count="4">
    <mergeCell ref="C4:D4"/>
    <mergeCell ref="C6:C8"/>
    <mergeCell ref="D6:D8"/>
    <mergeCell ref="E6:O6"/>
  </mergeCells>
  <pageMargins left="0.70866141732283472" right="0.70866141732283472" top="0.74803149606299213" bottom="0.74803149606299213" header="0.31496062992125978" footer="0.31496062992125978"/>
  <pageSetup paperSize="9" scale="64" orientation="landscape"/>
  <headerFooter>
    <oddHeader>&amp;CPL
Załącznik XXV</oddHeader>
    <oddFooter>&amp;C&amp;P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9D239"/>
  </sheetPr>
  <dimension ref="C3:R20"/>
  <sheetViews>
    <sheetView showGridLines="0" zoomScaleNormal="100" workbookViewId="0"/>
  </sheetViews>
  <sheetFormatPr defaultColWidth="9.140625" defaultRowHeight="15"/>
  <cols>
    <col min="1" max="1" width="2.5703125" style="772" customWidth="1"/>
    <col min="2" max="2" width="9.140625" style="772" customWidth="1"/>
    <col min="3" max="3" width="3.42578125" style="772" customWidth="1"/>
    <col min="4" max="4" width="50.5703125" style="772" customWidth="1"/>
    <col min="5" max="6" width="14.42578125" style="772" customWidth="1"/>
    <col min="7" max="7" width="0.42578125" style="772" customWidth="1"/>
    <col min="8" max="9" width="14.42578125" style="772" customWidth="1"/>
    <col min="10" max="10" width="0.5703125" style="772" customWidth="1"/>
    <col min="11" max="12" width="14.42578125" style="772" customWidth="1"/>
    <col min="13" max="13" width="0.5703125" style="772" customWidth="1"/>
    <col min="14" max="15" width="14.42578125" style="772" customWidth="1"/>
    <col min="16" max="16" width="9.140625" style="772" customWidth="1"/>
    <col min="17" max="16384" width="9.140625" style="772"/>
  </cols>
  <sheetData>
    <row r="3" spans="3:15" ht="21.2" customHeight="1">
      <c r="C3" s="24" t="s">
        <v>84</v>
      </c>
    </row>
    <row r="4" spans="3:15">
      <c r="C4" s="1033" t="s">
        <v>960</v>
      </c>
      <c r="D4" s="1034"/>
    </row>
    <row r="5" spans="3:15" ht="15.75" thickBot="1"/>
    <row r="6" spans="3:15" ht="16.350000000000001" customHeight="1">
      <c r="C6" s="716"/>
      <c r="D6" s="307"/>
      <c r="E6" s="718" t="s">
        <v>102</v>
      </c>
      <c r="F6" s="718" t="s">
        <v>103</v>
      </c>
      <c r="G6" s="718"/>
      <c r="H6" s="718" t="s">
        <v>104</v>
      </c>
      <c r="I6" s="718" t="s">
        <v>140</v>
      </c>
      <c r="J6" s="718"/>
      <c r="K6" s="718" t="s">
        <v>141</v>
      </c>
      <c r="L6" s="718" t="s">
        <v>207</v>
      </c>
      <c r="M6" s="718"/>
      <c r="N6" s="718" t="s">
        <v>208</v>
      </c>
      <c r="O6" s="718" t="s">
        <v>223</v>
      </c>
    </row>
    <row r="7" spans="3:15" ht="16.350000000000001" customHeight="1">
      <c r="C7" s="283"/>
      <c r="D7" s="307"/>
      <c r="E7" s="1116" t="s">
        <v>817</v>
      </c>
      <c r="F7" s="1045"/>
      <c r="G7" s="1045"/>
      <c r="H7" s="1045"/>
      <c r="I7" s="1045"/>
      <c r="J7" s="304"/>
      <c r="K7" s="1116" t="s">
        <v>818</v>
      </c>
      <c r="L7" s="1045"/>
      <c r="M7" s="1045"/>
      <c r="N7" s="1045"/>
      <c r="O7" s="1045"/>
    </row>
    <row r="8" spans="3:15" ht="30.75" customHeight="1" thickBot="1">
      <c r="C8" s="308"/>
      <c r="D8" s="1086" t="s">
        <v>819</v>
      </c>
      <c r="E8" s="1117" t="s">
        <v>820</v>
      </c>
      <c r="F8" s="1118"/>
      <c r="G8" s="719"/>
      <c r="H8" s="1117" t="s">
        <v>821</v>
      </c>
      <c r="I8" s="1118"/>
      <c r="J8" s="719"/>
      <c r="K8" s="1117" t="s">
        <v>820</v>
      </c>
      <c r="L8" s="1118"/>
      <c r="M8" s="719"/>
      <c r="N8" s="1117" t="s">
        <v>821</v>
      </c>
      <c r="O8" s="1118"/>
    </row>
    <row r="9" spans="3:15" ht="17.100000000000001" customHeight="1" thickTop="1" thickBot="1">
      <c r="C9" s="309"/>
      <c r="D9" s="1071"/>
      <c r="E9" s="720" t="s">
        <v>822</v>
      </c>
      <c r="F9" s="720" t="s">
        <v>823</v>
      </c>
      <c r="G9" s="720"/>
      <c r="H9" s="720" t="s">
        <v>822</v>
      </c>
      <c r="I9" s="720" t="s">
        <v>823</v>
      </c>
      <c r="J9" s="720"/>
      <c r="K9" s="720" t="s">
        <v>822</v>
      </c>
      <c r="L9" s="720" t="s">
        <v>823</v>
      </c>
      <c r="M9" s="720"/>
      <c r="N9" s="720" t="s">
        <v>822</v>
      </c>
      <c r="O9" s="720" t="s">
        <v>823</v>
      </c>
    </row>
    <row r="10" spans="3:15" ht="18" customHeight="1" thickTop="1">
      <c r="C10" s="310">
        <v>1</v>
      </c>
      <c r="D10" s="173" t="s">
        <v>824</v>
      </c>
      <c r="E10" s="59">
        <v>0</v>
      </c>
      <c r="F10" s="59">
        <v>0</v>
      </c>
      <c r="G10" s="59"/>
      <c r="H10" s="59">
        <v>0</v>
      </c>
      <c r="I10" s="59">
        <v>0</v>
      </c>
      <c r="J10" s="59"/>
      <c r="K10" s="59">
        <v>0</v>
      </c>
      <c r="L10" s="175">
        <v>0</v>
      </c>
      <c r="M10" s="175"/>
      <c r="N10" s="175">
        <v>0</v>
      </c>
      <c r="O10" s="175">
        <v>0</v>
      </c>
    </row>
    <row r="11" spans="3:15" ht="18" customHeight="1">
      <c r="C11" s="120">
        <v>2</v>
      </c>
      <c r="D11" s="126" t="s">
        <v>825</v>
      </c>
      <c r="E11" s="42">
        <v>0</v>
      </c>
      <c r="F11" s="42">
        <v>0</v>
      </c>
      <c r="G11" s="42"/>
      <c r="H11" s="42">
        <v>0</v>
      </c>
      <c r="I11" s="42">
        <v>0</v>
      </c>
      <c r="J11" s="42"/>
      <c r="K11" s="42">
        <v>0</v>
      </c>
      <c r="L11" s="128">
        <v>0</v>
      </c>
      <c r="M11" s="128"/>
      <c r="N11" s="128">
        <v>0</v>
      </c>
      <c r="O11" s="128">
        <v>0</v>
      </c>
    </row>
    <row r="12" spans="3:15" ht="18" customHeight="1">
      <c r="C12" s="120">
        <v>3</v>
      </c>
      <c r="D12" s="126" t="s">
        <v>826</v>
      </c>
      <c r="E12" s="42">
        <v>0</v>
      </c>
      <c r="F12" s="42">
        <v>0</v>
      </c>
      <c r="G12" s="42"/>
      <c r="H12" s="42">
        <v>0</v>
      </c>
      <c r="I12" s="42">
        <v>0</v>
      </c>
      <c r="J12" s="42"/>
      <c r="K12" s="42">
        <v>0</v>
      </c>
      <c r="L12" s="128">
        <v>0</v>
      </c>
      <c r="M12" s="128"/>
      <c r="N12" s="128">
        <v>0</v>
      </c>
      <c r="O12" s="128">
        <v>0</v>
      </c>
    </row>
    <row r="13" spans="3:15" ht="18" customHeight="1">
      <c r="C13" s="120">
        <v>4</v>
      </c>
      <c r="D13" s="126" t="s">
        <v>827</v>
      </c>
      <c r="E13" s="42">
        <v>0</v>
      </c>
      <c r="F13" s="42">
        <v>0</v>
      </c>
      <c r="G13" s="42"/>
      <c r="H13" s="42">
        <v>0</v>
      </c>
      <c r="I13" s="42">
        <v>0</v>
      </c>
      <c r="J13" s="42"/>
      <c r="K13" s="42">
        <v>0</v>
      </c>
      <c r="L13" s="128">
        <v>0</v>
      </c>
      <c r="M13" s="128"/>
      <c r="N13" s="128">
        <v>0</v>
      </c>
      <c r="O13" s="128">
        <v>0</v>
      </c>
    </row>
    <row r="14" spans="3:15" ht="18" customHeight="1">
      <c r="C14" s="120">
        <v>5</v>
      </c>
      <c r="D14" s="126" t="s">
        <v>828</v>
      </c>
      <c r="E14" s="42">
        <v>0</v>
      </c>
      <c r="F14" s="42">
        <v>0</v>
      </c>
      <c r="G14" s="42"/>
      <c r="H14" s="42">
        <v>0</v>
      </c>
      <c r="I14" s="42">
        <v>0</v>
      </c>
      <c r="J14" s="42"/>
      <c r="K14" s="42">
        <v>0</v>
      </c>
      <c r="L14" s="128">
        <v>0</v>
      </c>
      <c r="M14" s="128"/>
      <c r="N14" s="128">
        <v>0</v>
      </c>
      <c r="O14" s="128">
        <v>0</v>
      </c>
    </row>
    <row r="15" spans="3:15" ht="18" customHeight="1">
      <c r="C15" s="120">
        <v>6</v>
      </c>
      <c r="D15" s="126" t="s">
        <v>829</v>
      </c>
      <c r="E15" s="42">
        <v>0</v>
      </c>
      <c r="F15" s="42">
        <v>0</v>
      </c>
      <c r="G15" s="42"/>
      <c r="H15" s="42">
        <v>0</v>
      </c>
      <c r="I15" s="42">
        <v>0</v>
      </c>
      <c r="J15" s="42"/>
      <c r="K15" s="42">
        <v>0</v>
      </c>
      <c r="L15" s="128">
        <v>0</v>
      </c>
      <c r="M15" s="128"/>
      <c r="N15" s="128">
        <v>0</v>
      </c>
      <c r="O15" s="128">
        <v>0</v>
      </c>
    </row>
    <row r="16" spans="3:15" ht="18" customHeight="1">
      <c r="C16" s="120">
        <v>7</v>
      </c>
      <c r="D16" s="126" t="s">
        <v>830</v>
      </c>
      <c r="E16" s="42">
        <v>0</v>
      </c>
      <c r="F16" s="42">
        <v>0</v>
      </c>
      <c r="G16" s="42"/>
      <c r="H16" s="42">
        <v>0</v>
      </c>
      <c r="I16" s="42">
        <v>0</v>
      </c>
      <c r="J16" s="42"/>
      <c r="K16" s="42">
        <v>0</v>
      </c>
      <c r="L16" s="128">
        <v>0</v>
      </c>
      <c r="M16" s="128"/>
      <c r="N16" s="128">
        <v>0</v>
      </c>
      <c r="O16" s="128">
        <v>0</v>
      </c>
    </row>
    <row r="17" spans="3:18" ht="18" customHeight="1" thickBot="1">
      <c r="C17" s="165">
        <v>8</v>
      </c>
      <c r="D17" s="170" t="s">
        <v>746</v>
      </c>
      <c r="E17" s="162">
        <v>0</v>
      </c>
      <c r="F17" s="162">
        <v>0</v>
      </c>
      <c r="G17" s="162"/>
      <c r="H17" s="162">
        <v>0</v>
      </c>
      <c r="I17" s="162">
        <v>0</v>
      </c>
      <c r="J17" s="162"/>
      <c r="K17" s="162">
        <v>0</v>
      </c>
      <c r="L17" s="172">
        <v>0</v>
      </c>
      <c r="M17" s="172"/>
      <c r="N17" s="172">
        <v>0</v>
      </c>
      <c r="O17" s="172">
        <v>0</v>
      </c>
    </row>
    <row r="18" spans="3:18" ht="18" customHeight="1" thickBot="1">
      <c r="C18" s="302">
        <v>9</v>
      </c>
      <c r="D18" s="715" t="s">
        <v>139</v>
      </c>
      <c r="E18" s="247">
        <v>0</v>
      </c>
      <c r="F18" s="247">
        <v>0</v>
      </c>
      <c r="G18" s="247"/>
      <c r="H18" s="247">
        <v>0</v>
      </c>
      <c r="I18" s="247">
        <v>0</v>
      </c>
      <c r="J18" s="247"/>
      <c r="K18" s="247">
        <v>0</v>
      </c>
      <c r="L18" s="247">
        <v>0</v>
      </c>
      <c r="M18" s="247"/>
      <c r="N18" s="247">
        <v>0</v>
      </c>
      <c r="O18" s="247">
        <v>0</v>
      </c>
    </row>
    <row r="19" spans="3:18"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3:18">
      <c r="R20" s="50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scale="90" fitToWidth="0" fitToHeight="0" orientation="landscape"/>
      <headerFooter>
        <oddHeader>&amp;CPL
Załącznik XXV</oddHeader>
        <oddFooter>&amp;C&amp;P</oddFooter>
      </headerFooter>
    </customSheetView>
  </customSheetViews>
  <mergeCells count="8">
    <mergeCell ref="C4:D4"/>
    <mergeCell ref="E7:I7"/>
    <mergeCell ref="K7:O7"/>
    <mergeCell ref="D8:D9"/>
    <mergeCell ref="E8:F8"/>
    <mergeCell ref="H8:I8"/>
    <mergeCell ref="K8:L8"/>
    <mergeCell ref="N8:O8"/>
  </mergeCells>
  <pageMargins left="0.70866141732283472" right="0.70866141732283472" top="0.74803149606299213" bottom="0.74803149606299213" header="0.31496062992125978" footer="0.31496062992125978"/>
  <pageSetup paperSize="9" scale="90" fitToWidth="0" fitToHeight="0" orientation="landscape"/>
  <headerFooter>
    <oddHeader>&amp;CPL
Załącznik XXV</oddHeader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C9D239"/>
  </sheetPr>
  <dimension ref="C3:J17"/>
  <sheetViews>
    <sheetView showGridLines="0" zoomScaleNormal="100" workbookViewId="0"/>
  </sheetViews>
  <sheetFormatPr defaultColWidth="9.140625" defaultRowHeight="15"/>
  <cols>
    <col min="1" max="1" width="2.42578125" style="772" customWidth="1"/>
    <col min="2" max="2" width="9.140625" style="772" customWidth="1"/>
    <col min="3" max="3" width="2.5703125" style="772" customWidth="1"/>
    <col min="4" max="4" width="37.42578125" style="772" customWidth="1"/>
    <col min="5" max="6" width="18.140625" style="772" customWidth="1"/>
    <col min="7" max="7" width="9.140625" style="772" customWidth="1"/>
    <col min="8" max="16384" width="9.140625" style="772"/>
  </cols>
  <sheetData>
    <row r="3" spans="3:10" ht="21.2" customHeight="1">
      <c r="C3" s="39" t="s">
        <v>85</v>
      </c>
    </row>
    <row r="4" spans="3:10">
      <c r="C4" s="1033" t="s">
        <v>960</v>
      </c>
      <c r="D4" s="1034"/>
    </row>
    <row r="5" spans="3:10" ht="15.75" thickBot="1">
      <c r="D5" s="107"/>
      <c r="E5" s="284"/>
      <c r="F5" s="284"/>
    </row>
    <row r="6" spans="3:10" ht="16.350000000000001" customHeight="1" thickBot="1">
      <c r="D6" s="125"/>
      <c r="E6" s="512" t="s">
        <v>102</v>
      </c>
      <c r="F6" s="512" t="s">
        <v>103</v>
      </c>
    </row>
    <row r="7" spans="3:10" ht="16.350000000000001" customHeight="1" thickBot="1">
      <c r="C7" s="546"/>
      <c r="D7" s="546"/>
      <c r="E7" s="721" t="s">
        <v>831</v>
      </c>
      <c r="F7" s="721" t="s">
        <v>832</v>
      </c>
    </row>
    <row r="8" spans="3:10" ht="17.100000000000001" customHeight="1" thickBot="1">
      <c r="C8" s="547" t="s">
        <v>833</v>
      </c>
      <c r="D8" s="548"/>
      <c r="E8" s="549"/>
      <c r="F8" s="549"/>
      <c r="J8" s="50"/>
    </row>
    <row r="9" spans="3:10">
      <c r="C9" s="168">
        <v>1</v>
      </c>
      <c r="D9" s="176" t="s">
        <v>834</v>
      </c>
      <c r="E9" s="59">
        <v>0</v>
      </c>
      <c r="F9" s="59">
        <v>0</v>
      </c>
    </row>
    <row r="10" spans="3:10">
      <c r="C10" s="120">
        <v>2</v>
      </c>
      <c r="D10" s="134" t="s">
        <v>835</v>
      </c>
      <c r="E10" s="42">
        <v>0</v>
      </c>
      <c r="F10" s="42">
        <v>0</v>
      </c>
    </row>
    <row r="11" spans="3:10">
      <c r="C11" s="120">
        <v>3</v>
      </c>
      <c r="D11" s="134" t="s">
        <v>836</v>
      </c>
      <c r="E11" s="42">
        <v>0</v>
      </c>
      <c r="F11" s="42">
        <v>0</v>
      </c>
    </row>
    <row r="12" spans="3:10">
      <c r="C12" s="120">
        <v>4</v>
      </c>
      <c r="D12" s="134" t="s">
        <v>837</v>
      </c>
      <c r="E12" s="42">
        <v>0</v>
      </c>
      <c r="F12" s="42">
        <v>0</v>
      </c>
    </row>
    <row r="13" spans="3:10">
      <c r="C13" s="120">
        <v>5</v>
      </c>
      <c r="D13" s="134" t="s">
        <v>838</v>
      </c>
      <c r="E13" s="42">
        <v>0</v>
      </c>
      <c r="F13" s="42">
        <v>0</v>
      </c>
    </row>
    <row r="14" spans="3:10" ht="15.75" thickBot="1">
      <c r="C14" s="552">
        <v>6</v>
      </c>
      <c r="D14" s="553" t="s">
        <v>839</v>
      </c>
      <c r="E14" s="448">
        <v>0</v>
      </c>
      <c r="F14" s="448">
        <v>0</v>
      </c>
    </row>
    <row r="15" spans="3:10" ht="15.75" customHeight="1" thickBot="1">
      <c r="C15" s="547" t="s">
        <v>840</v>
      </c>
      <c r="D15" s="548"/>
      <c r="E15" s="548"/>
      <c r="F15" s="548"/>
    </row>
    <row r="16" spans="3:10">
      <c r="C16" s="168">
        <v>7</v>
      </c>
      <c r="D16" s="176" t="s">
        <v>841</v>
      </c>
      <c r="E16" s="59">
        <v>0</v>
      </c>
      <c r="F16" s="59">
        <v>0</v>
      </c>
      <c r="J16" s="50"/>
    </row>
    <row r="17" spans="3:6" ht="15.75" thickBot="1">
      <c r="C17" s="550">
        <v>8</v>
      </c>
      <c r="D17" s="551" t="s">
        <v>842</v>
      </c>
      <c r="E17" s="451">
        <v>0</v>
      </c>
      <c r="F17" s="451">
        <v>0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fitToWidth="0" fitToHeight="0" orientation="landscape" r:id="rId1"/>
      <headerFooter>
        <oddHeader>&amp;CPL
Załącznik XXV</oddHeader>
        <oddFooter>&amp;C&amp;P</oddFooter>
      </headerFooter>
    </customSheetView>
  </customSheetViews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fitToWidth="0" fitToHeight="0" orientation="landscape" r:id="rId2"/>
  <headerFooter>
    <oddHeader>&amp;CPL
Załącznik XXV</oddHeader>
    <oddFooter>&amp;C&amp;P</oddFooter>
  </headerFooter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C9D239"/>
    <pageSetUpPr fitToPage="1"/>
  </sheetPr>
  <dimension ref="C3:F27"/>
  <sheetViews>
    <sheetView showGridLines="0" zoomScaleNormal="100" workbookViewId="0"/>
  </sheetViews>
  <sheetFormatPr defaultColWidth="9.140625" defaultRowHeight="15"/>
  <cols>
    <col min="1" max="1" width="2.5703125" style="714" customWidth="1"/>
    <col min="2" max="2" width="6.85546875" style="714" customWidth="1"/>
    <col min="3" max="3" width="4.42578125" style="714" customWidth="1"/>
    <col min="4" max="4" width="86.5703125" style="714" customWidth="1"/>
    <col min="5" max="5" width="16.42578125" style="714" customWidth="1"/>
    <col min="6" max="6" width="18.5703125" style="714" customWidth="1"/>
    <col min="7" max="7" width="9.140625" style="714" customWidth="1"/>
    <col min="8" max="16384" width="9.140625" style="714"/>
  </cols>
  <sheetData>
    <row r="3" spans="3:6" ht="21.2" customHeight="1">
      <c r="C3" s="136" t="s">
        <v>86</v>
      </c>
    </row>
    <row r="4" spans="3:6">
      <c r="C4" s="1033" t="s">
        <v>960</v>
      </c>
      <c r="D4" s="993"/>
    </row>
    <row r="5" spans="3:6" ht="20.100000000000001" customHeight="1" thickBot="1">
      <c r="C5" s="137"/>
      <c r="D5" s="138"/>
      <c r="E5" s="311"/>
      <c r="F5" s="311"/>
    </row>
    <row r="6" spans="3:6" ht="20.100000000000001" customHeight="1" thickBot="1">
      <c r="C6" s="137"/>
      <c r="D6" s="138"/>
      <c r="E6" s="512" t="s">
        <v>102</v>
      </c>
      <c r="F6" s="512" t="s">
        <v>103</v>
      </c>
    </row>
    <row r="7" spans="3:6" ht="30.2" customHeight="1" thickBot="1">
      <c r="C7" s="554"/>
      <c r="D7" s="555"/>
      <c r="E7" s="521" t="s">
        <v>843</v>
      </c>
      <c r="F7" s="521" t="s">
        <v>795</v>
      </c>
    </row>
    <row r="8" spans="3:6" ht="20.100000000000001" customHeight="1">
      <c r="C8" s="142">
        <v>1</v>
      </c>
      <c r="D8" s="177" t="s">
        <v>844</v>
      </c>
      <c r="E8" s="178"/>
      <c r="F8" s="143">
        <v>0</v>
      </c>
    </row>
    <row r="9" spans="3:6" ht="37.5" customHeight="1">
      <c r="C9" s="120">
        <v>2</v>
      </c>
      <c r="D9" s="139" t="s">
        <v>845</v>
      </c>
      <c r="E9" s="42">
        <v>0</v>
      </c>
      <c r="F9" s="42">
        <v>0</v>
      </c>
    </row>
    <row r="10" spans="3:6" ht="20.100000000000001" customHeight="1">
      <c r="C10" s="120">
        <v>3</v>
      </c>
      <c r="D10" s="139" t="s">
        <v>846</v>
      </c>
      <c r="E10" s="42">
        <v>0</v>
      </c>
      <c r="F10" s="42">
        <v>0</v>
      </c>
    </row>
    <row r="11" spans="3:6" ht="20.100000000000001" customHeight="1">
      <c r="C11" s="120">
        <v>4</v>
      </c>
      <c r="D11" s="139" t="s">
        <v>847</v>
      </c>
      <c r="E11" s="42">
        <v>0</v>
      </c>
      <c r="F11" s="42">
        <v>0</v>
      </c>
    </row>
    <row r="12" spans="3:6" ht="20.100000000000001" customHeight="1">
      <c r="C12" s="120">
        <v>5</v>
      </c>
      <c r="D12" s="139" t="s">
        <v>848</v>
      </c>
      <c r="E12" s="42">
        <v>0</v>
      </c>
      <c r="F12" s="42">
        <v>0</v>
      </c>
    </row>
    <row r="13" spans="3:6" ht="20.100000000000001" customHeight="1">
      <c r="C13" s="120">
        <v>6</v>
      </c>
      <c r="D13" s="139" t="s">
        <v>849</v>
      </c>
      <c r="E13" s="42">
        <v>0</v>
      </c>
      <c r="F13" s="42">
        <v>0</v>
      </c>
    </row>
    <row r="14" spans="3:6" ht="20.100000000000001" customHeight="1">
      <c r="C14" s="120">
        <v>7</v>
      </c>
      <c r="D14" s="139" t="s">
        <v>850</v>
      </c>
      <c r="E14" s="42">
        <v>0</v>
      </c>
      <c r="F14" s="127"/>
    </row>
    <row r="15" spans="3:6" ht="20.100000000000001" customHeight="1">
      <c r="C15" s="120">
        <v>8</v>
      </c>
      <c r="D15" s="139" t="s">
        <v>851</v>
      </c>
      <c r="E15" s="42">
        <v>0</v>
      </c>
      <c r="F15" s="42">
        <v>0</v>
      </c>
    </row>
    <row r="16" spans="3:6" ht="20.100000000000001" customHeight="1">
      <c r="C16" s="120">
        <v>9</v>
      </c>
      <c r="D16" s="139" t="s">
        <v>852</v>
      </c>
      <c r="E16" s="42">
        <v>0</v>
      </c>
      <c r="F16" s="42">
        <v>0</v>
      </c>
    </row>
    <row r="17" spans="3:6" ht="20.100000000000001" customHeight="1">
      <c r="C17" s="120">
        <v>10</v>
      </c>
      <c r="D17" s="139" t="s">
        <v>853</v>
      </c>
      <c r="E17" s="42">
        <v>0</v>
      </c>
      <c r="F17" s="42">
        <v>0</v>
      </c>
    </row>
    <row r="18" spans="3:6" ht="20.100000000000001" customHeight="1">
      <c r="C18" s="135">
        <v>11</v>
      </c>
      <c r="D18" s="140" t="s">
        <v>854</v>
      </c>
      <c r="E18" s="141"/>
      <c r="F18" s="48">
        <v>0</v>
      </c>
    </row>
    <row r="19" spans="3:6" ht="44.1" customHeight="1">
      <c r="C19" s="120">
        <v>12</v>
      </c>
      <c r="D19" s="139" t="s">
        <v>855</v>
      </c>
      <c r="E19" s="42">
        <v>0</v>
      </c>
      <c r="F19" s="42">
        <v>0</v>
      </c>
    </row>
    <row r="20" spans="3:6" ht="20.100000000000001" customHeight="1">
      <c r="C20" s="120">
        <v>13</v>
      </c>
      <c r="D20" s="139" t="s">
        <v>846</v>
      </c>
      <c r="E20" s="42">
        <v>0</v>
      </c>
      <c r="F20" s="42">
        <v>0</v>
      </c>
    </row>
    <row r="21" spans="3:6" ht="20.100000000000001" customHeight="1">
      <c r="C21" s="120">
        <v>14</v>
      </c>
      <c r="D21" s="139" t="s">
        <v>847</v>
      </c>
      <c r="E21" s="42">
        <v>0</v>
      </c>
      <c r="F21" s="42">
        <v>0</v>
      </c>
    </row>
    <row r="22" spans="3:6" ht="20.100000000000001" customHeight="1">
      <c r="C22" s="120">
        <v>15</v>
      </c>
      <c r="D22" s="139" t="s">
        <v>848</v>
      </c>
      <c r="E22" s="42">
        <v>0</v>
      </c>
      <c r="F22" s="42">
        <v>0</v>
      </c>
    </row>
    <row r="23" spans="3:6" ht="20.100000000000001" customHeight="1">
      <c r="C23" s="120">
        <v>16</v>
      </c>
      <c r="D23" s="139" t="s">
        <v>849</v>
      </c>
      <c r="E23" s="42">
        <v>0</v>
      </c>
      <c r="F23" s="42">
        <v>0</v>
      </c>
    </row>
    <row r="24" spans="3:6" ht="20.100000000000001" customHeight="1">
      <c r="C24" s="120">
        <v>17</v>
      </c>
      <c r="D24" s="139" t="s">
        <v>850</v>
      </c>
      <c r="E24" s="42">
        <v>0</v>
      </c>
      <c r="F24" s="127"/>
    </row>
    <row r="25" spans="3:6" ht="20.100000000000001" customHeight="1">
      <c r="C25" s="120">
        <v>18</v>
      </c>
      <c r="D25" s="139" t="s">
        <v>851</v>
      </c>
      <c r="E25" s="42">
        <v>0</v>
      </c>
      <c r="F25" s="42">
        <v>0</v>
      </c>
    </row>
    <row r="26" spans="3:6" ht="20.100000000000001" customHeight="1">
      <c r="C26" s="120">
        <v>19</v>
      </c>
      <c r="D26" s="139" t="s">
        <v>852</v>
      </c>
      <c r="E26" s="42">
        <v>0</v>
      </c>
      <c r="F26" s="42">
        <v>0</v>
      </c>
    </row>
    <row r="27" spans="3:6" ht="20.100000000000001" customHeight="1" thickBot="1">
      <c r="C27" s="550">
        <v>20</v>
      </c>
      <c r="D27" s="556" t="s">
        <v>853</v>
      </c>
      <c r="E27" s="451">
        <v>0</v>
      </c>
      <c r="F27" s="451">
        <v>0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A4">
      <pageMargins left="0.70866141732283472" right="0.70866141732283472" top="0.74803149606299213" bottom="0.74803149606299213" header="0.31496062992125978" footer="0.31496062992125978"/>
      <pageSetup paperSize="9" scale="87" orientation="landscape"/>
      <headerFooter>
        <oddHeader>&amp;CPL 
Załącznik XXV</oddHeader>
        <oddFooter>&amp;C&amp;P</oddFooter>
      </headerFooter>
    </customSheetView>
  </customSheetViews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7" orientation="landscape"/>
  <headerFooter>
    <oddHeader>&amp;CPL 
Załącznik XXV</oddHeader>
    <oddFooter>&amp;C&amp;P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9D239"/>
    <pageSetUpPr fitToPage="1"/>
  </sheetPr>
  <dimension ref="C3:I18"/>
  <sheetViews>
    <sheetView showGridLines="0" zoomScale="110" zoomScaleNormal="110" workbookViewId="0"/>
  </sheetViews>
  <sheetFormatPr defaultColWidth="11.42578125" defaultRowHeight="15"/>
  <cols>
    <col min="1" max="1" width="2.42578125" style="21" customWidth="1"/>
    <col min="2" max="2" width="11.42578125" style="21" customWidth="1"/>
    <col min="3" max="3" width="2.5703125" style="21" customWidth="1"/>
    <col min="4" max="4" width="41.5703125" style="21" customWidth="1"/>
    <col min="5" max="5" width="22.5703125" style="21" customWidth="1"/>
    <col min="6" max="6" width="15.42578125" style="21" customWidth="1"/>
    <col min="7" max="7" width="11.42578125" style="21" customWidth="1"/>
    <col min="8" max="8" width="50.5703125" style="21" customWidth="1"/>
    <col min="9" max="9" width="7.42578125" style="21" customWidth="1"/>
    <col min="10" max="10" width="42" style="21" customWidth="1"/>
    <col min="11" max="11" width="11.42578125" style="21" customWidth="1"/>
    <col min="12" max="16384" width="11.42578125" style="21"/>
  </cols>
  <sheetData>
    <row r="3" spans="3:9" s="45" customFormat="1" ht="21" customHeight="1">
      <c r="C3" s="69" t="s">
        <v>88</v>
      </c>
      <c r="D3" s="144"/>
      <c r="E3" s="52"/>
      <c r="F3" s="52"/>
    </row>
    <row r="4" spans="3:9" s="45" customFormat="1" ht="17.45" customHeight="1">
      <c r="C4" s="992" t="s">
        <v>960</v>
      </c>
      <c r="D4" s="1119"/>
      <c r="E4" s="52"/>
      <c r="F4" s="52"/>
    </row>
    <row r="5" spans="3:9" s="45" customFormat="1" ht="17.45" customHeight="1" thickBot="1">
      <c r="E5" s="52"/>
      <c r="F5" s="52"/>
    </row>
    <row r="6" spans="3:9" ht="16.350000000000001" customHeight="1">
      <c r="C6" s="131"/>
      <c r="D6" s="131"/>
      <c r="E6" s="545" t="s">
        <v>102</v>
      </c>
    </row>
    <row r="7" spans="3:9" ht="24.6" customHeight="1" thickBot="1">
      <c r="C7" s="313"/>
      <c r="D7" s="313"/>
      <c r="E7" s="312" t="s">
        <v>146</v>
      </c>
    </row>
    <row r="8" spans="3:9" ht="17.100000000000001" customHeight="1" thickBot="1">
      <c r="C8" s="557"/>
      <c r="D8" s="254" t="s">
        <v>856</v>
      </c>
      <c r="E8" s="558"/>
      <c r="I8" s="145"/>
    </row>
    <row r="9" spans="3:9">
      <c r="C9" s="179">
        <v>1</v>
      </c>
      <c r="D9" s="180" t="s">
        <v>857</v>
      </c>
      <c r="E9" s="106">
        <v>0</v>
      </c>
      <c r="I9" s="145"/>
    </row>
    <row r="10" spans="3:9">
      <c r="C10" s="27">
        <v>2</v>
      </c>
      <c r="D10" s="146" t="s">
        <v>858</v>
      </c>
      <c r="E10" s="29">
        <v>0</v>
      </c>
      <c r="I10" s="145"/>
    </row>
    <row r="11" spans="3:9">
      <c r="C11" s="27">
        <v>3</v>
      </c>
      <c r="D11" s="146" t="s">
        <v>859</v>
      </c>
      <c r="E11" s="29">
        <v>0</v>
      </c>
      <c r="I11" s="145"/>
    </row>
    <row r="12" spans="3:9" ht="15.75" thickBot="1">
      <c r="C12" s="559">
        <v>4</v>
      </c>
      <c r="D12" s="560" t="s">
        <v>860</v>
      </c>
      <c r="E12" s="525">
        <v>0</v>
      </c>
    </row>
    <row r="13" spans="3:9" ht="15.75" thickBot="1">
      <c r="C13" s="557"/>
      <c r="D13" s="254" t="s">
        <v>861</v>
      </c>
      <c r="E13" s="561"/>
    </row>
    <row r="14" spans="3:9">
      <c r="C14" s="179">
        <v>5</v>
      </c>
      <c r="D14" s="180" t="s">
        <v>862</v>
      </c>
      <c r="E14" s="106">
        <v>0</v>
      </c>
    </row>
    <row r="15" spans="3:9">
      <c r="C15" s="27">
        <v>6</v>
      </c>
      <c r="D15" s="146" t="s">
        <v>863</v>
      </c>
      <c r="E15" s="29">
        <v>0</v>
      </c>
    </row>
    <row r="16" spans="3:9">
      <c r="C16" s="27">
        <v>7</v>
      </c>
      <c r="D16" s="146" t="s">
        <v>864</v>
      </c>
      <c r="E16" s="29">
        <v>0</v>
      </c>
    </row>
    <row r="17" spans="3:5" ht="15.75" thickBot="1">
      <c r="C17" s="559">
        <v>8</v>
      </c>
      <c r="D17" s="560" t="s">
        <v>865</v>
      </c>
      <c r="E17" s="525">
        <v>0</v>
      </c>
    </row>
    <row r="18" spans="3:5" ht="16.350000000000001" customHeight="1" thickBot="1">
      <c r="C18" s="302">
        <v>9</v>
      </c>
      <c r="D18" s="400" t="s">
        <v>139</v>
      </c>
      <c r="E18" s="247">
        <v>0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orientation="landscape"/>
      <headerFooter>
        <oddHeader>&amp;CPL
Załącznik XXIX</oddHeader>
        <oddFooter>&amp;C&amp;P</oddFooter>
      </headerFooter>
    </customSheetView>
  </customSheetViews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XXIX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9D239"/>
  </sheetPr>
  <dimension ref="B2:K136"/>
  <sheetViews>
    <sheetView showGridLines="0" zoomScaleNormal="100" zoomScalePageLayoutView="80" workbookViewId="0">
      <selection activeCell="E53" sqref="E53"/>
    </sheetView>
  </sheetViews>
  <sheetFormatPr defaultColWidth="9.140625" defaultRowHeight="15"/>
  <cols>
    <col min="1" max="1" width="3.5703125" style="920" customWidth="1"/>
    <col min="2" max="2" width="4.42578125" style="920" customWidth="1"/>
    <col min="3" max="3" width="8.42578125" style="920" customWidth="1"/>
    <col min="4" max="4" width="72" style="920" customWidth="1"/>
    <col min="5" max="9" width="12.140625" style="921" customWidth="1"/>
    <col min="10" max="10" width="9.140625" style="920" customWidth="1"/>
    <col min="11" max="16384" width="9.140625" style="920"/>
  </cols>
  <sheetData>
    <row r="2" spans="2:9">
      <c r="B2" s="919"/>
    </row>
    <row r="3" spans="2:9" ht="18.75">
      <c r="B3" s="919"/>
      <c r="C3" s="922" t="s">
        <v>6</v>
      </c>
    </row>
    <row r="4" spans="2:9">
      <c r="B4" s="919"/>
      <c r="C4" s="923" t="s">
        <v>960</v>
      </c>
    </row>
    <row r="5" spans="2:9">
      <c r="B5" s="919"/>
      <c r="C5" s="924"/>
    </row>
    <row r="6" spans="2:9" ht="16.350000000000001" customHeight="1">
      <c r="B6" s="919"/>
    </row>
    <row r="7" spans="2:9" ht="13.35" customHeight="1" thickBot="1">
      <c r="B7" s="919"/>
      <c r="C7" s="925"/>
      <c r="D7" s="926"/>
      <c r="E7" s="927" t="s">
        <v>102</v>
      </c>
      <c r="F7" s="927" t="s">
        <v>103</v>
      </c>
      <c r="G7" s="927" t="s">
        <v>104</v>
      </c>
      <c r="H7" s="927" t="s">
        <v>140</v>
      </c>
      <c r="I7" s="927" t="s">
        <v>141</v>
      </c>
    </row>
    <row r="8" spans="2:9" ht="15.75" thickBot="1">
      <c r="B8" s="919"/>
      <c r="C8" s="928"/>
      <c r="D8" s="928"/>
      <c r="E8" s="929" t="s">
        <v>1062</v>
      </c>
      <c r="F8" s="929" t="s">
        <v>1063</v>
      </c>
      <c r="G8" s="929" t="s">
        <v>1064</v>
      </c>
      <c r="H8" s="929" t="s">
        <v>1065</v>
      </c>
      <c r="I8" s="929" t="s">
        <v>1066</v>
      </c>
    </row>
    <row r="9" spans="2:9" ht="17.100000000000001" customHeight="1" thickBot="1">
      <c r="B9" s="919"/>
      <c r="C9" s="995" t="s">
        <v>142</v>
      </c>
      <c r="D9" s="995"/>
      <c r="E9" s="995"/>
      <c r="F9" s="995"/>
      <c r="G9" s="995"/>
      <c r="H9" s="995"/>
      <c r="I9" s="995"/>
    </row>
    <row r="10" spans="2:9">
      <c r="B10" s="919"/>
      <c r="C10" s="930">
        <v>1</v>
      </c>
      <c r="D10" s="931" t="s">
        <v>143</v>
      </c>
      <c r="E10" s="932">
        <v>725396.54299999995</v>
      </c>
      <c r="F10" s="932">
        <v>730026.28500000003</v>
      </c>
      <c r="G10" s="932">
        <v>787260.62100000004</v>
      </c>
      <c r="H10" s="932">
        <v>763791.16799999995</v>
      </c>
      <c r="I10" s="932">
        <v>768691.897</v>
      </c>
    </row>
    <row r="11" spans="2:9">
      <c r="B11" s="919"/>
      <c r="C11" s="933">
        <v>2</v>
      </c>
      <c r="D11" s="934" t="s">
        <v>144</v>
      </c>
      <c r="E11" s="935">
        <v>725396.54299999995</v>
      </c>
      <c r="F11" s="935">
        <v>730026.28500000003</v>
      </c>
      <c r="G11" s="935">
        <v>787260.62100000004</v>
      </c>
      <c r="H11" s="935">
        <v>763791.16799999995</v>
      </c>
      <c r="I11" s="935">
        <v>768691.897</v>
      </c>
    </row>
    <row r="12" spans="2:9" ht="15" customHeight="1" thickBot="1">
      <c r="B12" s="919"/>
      <c r="C12" s="936">
        <v>3</v>
      </c>
      <c r="D12" s="937" t="s">
        <v>145</v>
      </c>
      <c r="E12" s="938">
        <v>981359.625</v>
      </c>
      <c r="F12" s="938">
        <v>992285.147</v>
      </c>
      <c r="G12" s="938">
        <v>1055815.2609999999</v>
      </c>
      <c r="H12" s="938">
        <v>1038573.155</v>
      </c>
      <c r="I12" s="938">
        <v>1049632.798</v>
      </c>
    </row>
    <row r="13" spans="2:9" ht="16.350000000000001" customHeight="1" thickBot="1">
      <c r="B13" s="919"/>
      <c r="C13" s="996" t="s">
        <v>146</v>
      </c>
      <c r="D13" s="996"/>
      <c r="E13" s="996"/>
      <c r="F13" s="996"/>
      <c r="G13" s="996"/>
      <c r="H13" s="996"/>
      <c r="I13" s="996"/>
    </row>
    <row r="14" spans="2:9" ht="15" customHeight="1" thickBot="1">
      <c r="B14" s="919"/>
      <c r="C14" s="939">
        <v>4</v>
      </c>
      <c r="D14" s="940" t="s">
        <v>147</v>
      </c>
      <c r="E14" s="941">
        <v>5481987.517</v>
      </c>
      <c r="F14" s="941">
        <v>5648173.9890000001</v>
      </c>
      <c r="G14" s="941">
        <v>5835214.21</v>
      </c>
      <c r="H14" s="941">
        <v>6219278.1459999997</v>
      </c>
      <c r="I14" s="941">
        <v>6595570.1519999998</v>
      </c>
    </row>
    <row r="15" spans="2:9" ht="16.350000000000001" customHeight="1" thickBot="1">
      <c r="B15" s="919"/>
      <c r="C15" s="996" t="s">
        <v>148</v>
      </c>
      <c r="D15" s="996"/>
      <c r="E15" s="996"/>
      <c r="F15" s="996"/>
      <c r="G15" s="996"/>
      <c r="H15" s="996"/>
      <c r="I15" s="996"/>
    </row>
    <row r="16" spans="2:9">
      <c r="B16" s="919"/>
      <c r="C16" s="930">
        <v>5</v>
      </c>
      <c r="D16" s="931" t="s">
        <v>149</v>
      </c>
      <c r="E16" s="942">
        <v>0.1323</v>
      </c>
      <c r="F16" s="942">
        <v>0.1293</v>
      </c>
      <c r="G16" s="942">
        <v>0.13489999999999999</v>
      </c>
      <c r="H16" s="942">
        <v>0.12280000000000001</v>
      </c>
      <c r="I16" s="942">
        <v>0.11650000000000001</v>
      </c>
    </row>
    <row r="17" spans="2:9">
      <c r="B17" s="919"/>
      <c r="C17" s="933">
        <v>6</v>
      </c>
      <c r="D17" s="934" t="s">
        <v>150</v>
      </c>
      <c r="E17" s="943">
        <v>0.1323</v>
      </c>
      <c r="F17" s="943">
        <v>0.1293</v>
      </c>
      <c r="G17" s="943">
        <v>0.13489999999999999</v>
      </c>
      <c r="H17" s="943">
        <v>0.12280000000000001</v>
      </c>
      <c r="I17" s="943">
        <v>0.11650000000000001</v>
      </c>
    </row>
    <row r="18" spans="2:9" ht="15.75" thickBot="1">
      <c r="B18" s="919"/>
      <c r="C18" s="936">
        <v>7</v>
      </c>
      <c r="D18" s="937" t="s">
        <v>151</v>
      </c>
      <c r="E18" s="944">
        <v>0.17899999999999999</v>
      </c>
      <c r="F18" s="944">
        <v>0.1757</v>
      </c>
      <c r="G18" s="944">
        <v>0.18090000000000001</v>
      </c>
      <c r="H18" s="944">
        <v>0.16700000000000001</v>
      </c>
      <c r="I18" s="944">
        <v>0.15909999999999999</v>
      </c>
    </row>
    <row r="19" spans="2:9" ht="16.350000000000001" customHeight="1" thickBot="1">
      <c r="B19" s="919"/>
      <c r="C19" s="996" t="s">
        <v>152</v>
      </c>
      <c r="D19" s="997"/>
      <c r="E19" s="997"/>
      <c r="F19" s="997"/>
      <c r="G19" s="997"/>
      <c r="H19" s="997"/>
      <c r="I19" s="997"/>
    </row>
    <row r="20" spans="2:9" ht="22.5">
      <c r="B20" s="919"/>
      <c r="C20" s="930" t="s">
        <v>153</v>
      </c>
      <c r="D20" s="931" t="s">
        <v>154</v>
      </c>
      <c r="E20" s="942">
        <v>0</v>
      </c>
      <c r="F20" s="942">
        <v>0</v>
      </c>
      <c r="G20" s="942">
        <v>0</v>
      </c>
      <c r="H20" s="942">
        <v>0</v>
      </c>
      <c r="I20" s="942">
        <v>0</v>
      </c>
    </row>
    <row r="21" spans="2:9">
      <c r="B21" s="919"/>
      <c r="C21" s="933" t="s">
        <v>155</v>
      </c>
      <c r="D21" s="934" t="s">
        <v>156</v>
      </c>
      <c r="E21" s="943">
        <v>0</v>
      </c>
      <c r="F21" s="943">
        <v>0</v>
      </c>
      <c r="G21" s="943">
        <v>0</v>
      </c>
      <c r="H21" s="943">
        <v>0</v>
      </c>
      <c r="I21" s="943">
        <v>0</v>
      </c>
    </row>
    <row r="22" spans="2:9">
      <c r="B22" s="919"/>
      <c r="C22" s="933" t="s">
        <v>157</v>
      </c>
      <c r="D22" s="934" t="s">
        <v>158</v>
      </c>
      <c r="E22" s="943">
        <v>0</v>
      </c>
      <c r="F22" s="943">
        <v>0</v>
      </c>
      <c r="G22" s="943">
        <v>0</v>
      </c>
      <c r="H22" s="943">
        <v>0</v>
      </c>
      <c r="I22" s="943">
        <v>0</v>
      </c>
    </row>
    <row r="23" spans="2:9" ht="15.75" thickBot="1">
      <c r="B23" s="919"/>
      <c r="C23" s="936" t="s">
        <v>159</v>
      </c>
      <c r="D23" s="937" t="s">
        <v>160</v>
      </c>
      <c r="E23" s="944">
        <v>0.08</v>
      </c>
      <c r="F23" s="944">
        <v>0.08</v>
      </c>
      <c r="G23" s="944">
        <v>0.08</v>
      </c>
      <c r="H23" s="944">
        <v>0.08</v>
      </c>
      <c r="I23" s="944">
        <v>0.08</v>
      </c>
    </row>
    <row r="24" spans="2:9" ht="16.350000000000001" customHeight="1" thickBot="1">
      <c r="B24" s="919"/>
      <c r="C24" s="996" t="s">
        <v>161</v>
      </c>
      <c r="D24" s="997"/>
      <c r="E24" s="997"/>
      <c r="F24" s="997"/>
      <c r="G24" s="997"/>
      <c r="H24" s="997"/>
      <c r="I24" s="997"/>
    </row>
    <row r="25" spans="2:9">
      <c r="B25" s="919"/>
      <c r="C25" s="930">
        <v>8</v>
      </c>
      <c r="D25" s="931" t="s">
        <v>162</v>
      </c>
      <c r="E25" s="942">
        <v>2.5000000000000001E-2</v>
      </c>
      <c r="F25" s="942">
        <v>2.5000000000000001E-2</v>
      </c>
      <c r="G25" s="942">
        <v>2.5000000000000001E-2</v>
      </c>
      <c r="H25" s="942">
        <v>2.5000000000000001E-2</v>
      </c>
      <c r="I25" s="942">
        <v>2.5000000000000001E-2</v>
      </c>
    </row>
    <row r="26" spans="2:9" ht="22.5">
      <c r="B26" s="919"/>
      <c r="C26" s="933" t="s">
        <v>114</v>
      </c>
      <c r="D26" s="934" t="s">
        <v>163</v>
      </c>
      <c r="E26" s="943">
        <v>0</v>
      </c>
      <c r="F26" s="943">
        <v>0</v>
      </c>
      <c r="G26" s="943">
        <v>0</v>
      </c>
      <c r="H26" s="943">
        <v>0</v>
      </c>
      <c r="I26" s="943">
        <v>0</v>
      </c>
    </row>
    <row r="27" spans="2:9">
      <c r="B27" s="919"/>
      <c r="C27" s="933">
        <v>9</v>
      </c>
      <c r="D27" s="934" t="s">
        <v>164</v>
      </c>
      <c r="E27" s="943">
        <v>0</v>
      </c>
      <c r="F27" s="943">
        <v>0</v>
      </c>
      <c r="G27" s="943">
        <v>0</v>
      </c>
      <c r="H27" s="943">
        <v>0</v>
      </c>
      <c r="I27" s="943">
        <v>0</v>
      </c>
    </row>
    <row r="28" spans="2:9">
      <c r="B28" s="919"/>
      <c r="C28" s="933" t="s">
        <v>165</v>
      </c>
      <c r="D28" s="934" t="s">
        <v>166</v>
      </c>
      <c r="E28" s="943">
        <v>0</v>
      </c>
      <c r="F28" s="943">
        <v>0</v>
      </c>
      <c r="G28" s="943">
        <v>0</v>
      </c>
      <c r="H28" s="943">
        <v>0</v>
      </c>
      <c r="I28" s="943">
        <v>0</v>
      </c>
    </row>
    <row r="29" spans="2:9">
      <c r="B29" s="919"/>
      <c r="C29" s="933">
        <v>10</v>
      </c>
      <c r="D29" s="934" t="s">
        <v>167</v>
      </c>
      <c r="E29" s="943">
        <v>0</v>
      </c>
      <c r="F29" s="943">
        <v>0</v>
      </c>
      <c r="G29" s="943">
        <v>0</v>
      </c>
      <c r="H29" s="943">
        <v>0</v>
      </c>
      <c r="I29" s="943">
        <v>0</v>
      </c>
    </row>
    <row r="30" spans="2:9">
      <c r="B30" s="919"/>
      <c r="C30" s="933" t="s">
        <v>168</v>
      </c>
      <c r="D30" s="934" t="s">
        <v>169</v>
      </c>
      <c r="E30" s="943">
        <v>2.5000000000000001E-3</v>
      </c>
      <c r="F30" s="943">
        <v>1E-3</v>
      </c>
      <c r="G30" s="943">
        <v>1E-3</v>
      </c>
      <c r="H30" s="943">
        <v>1E-3</v>
      </c>
      <c r="I30" s="943">
        <v>1E-3</v>
      </c>
    </row>
    <row r="31" spans="2:9">
      <c r="B31" s="919"/>
      <c r="C31" s="933">
        <v>11</v>
      </c>
      <c r="D31" s="934" t="s">
        <v>170</v>
      </c>
      <c r="E31" s="943">
        <v>2.75E-2</v>
      </c>
      <c r="F31" s="943">
        <v>2.5999999999999999E-2</v>
      </c>
      <c r="G31" s="943">
        <v>2.5999999999999999E-2</v>
      </c>
      <c r="H31" s="943">
        <v>2.5999999999999999E-2</v>
      </c>
      <c r="I31" s="943">
        <v>2.5999999999999999E-2</v>
      </c>
    </row>
    <row r="32" spans="2:9">
      <c r="B32" s="919"/>
      <c r="C32" s="933" t="s">
        <v>171</v>
      </c>
      <c r="D32" s="934" t="s">
        <v>172</v>
      </c>
      <c r="E32" s="943">
        <v>0.1075</v>
      </c>
      <c r="F32" s="943">
        <v>0.106</v>
      </c>
      <c r="G32" s="943">
        <v>0.106</v>
      </c>
      <c r="H32" s="943">
        <v>0.106</v>
      </c>
      <c r="I32" s="943">
        <v>0.106</v>
      </c>
    </row>
    <row r="33" spans="2:9" ht="23.25" thickBot="1">
      <c r="B33" s="919"/>
      <c r="C33" s="936">
        <v>12</v>
      </c>
      <c r="D33" s="937" t="s">
        <v>173</v>
      </c>
      <c r="E33" s="938">
        <v>396477.29200000002</v>
      </c>
      <c r="F33" s="938">
        <v>391135.84600000002</v>
      </c>
      <c r="G33" s="938">
        <v>437147.76799999998</v>
      </c>
      <c r="H33" s="938">
        <v>390634.47899999999</v>
      </c>
      <c r="I33" s="938">
        <v>372957.68800000002</v>
      </c>
    </row>
    <row r="34" spans="2:9" ht="16.350000000000001" customHeight="1" thickBot="1">
      <c r="B34" s="919"/>
      <c r="C34" s="996" t="s">
        <v>174</v>
      </c>
      <c r="D34" s="997"/>
      <c r="E34" s="997"/>
      <c r="F34" s="997"/>
      <c r="G34" s="997"/>
      <c r="H34" s="997"/>
      <c r="I34" s="997"/>
    </row>
    <row r="35" spans="2:9">
      <c r="B35" s="919"/>
      <c r="C35" s="930">
        <v>13</v>
      </c>
      <c r="D35" s="931" t="s">
        <v>175</v>
      </c>
      <c r="E35" s="932">
        <v>26777894.592999998</v>
      </c>
      <c r="F35" s="932">
        <v>25322364.655999999</v>
      </c>
      <c r="G35" s="932">
        <v>24898215.611000001</v>
      </c>
      <c r="H35" s="932">
        <v>23314609.113000002</v>
      </c>
      <c r="I35" s="932">
        <v>24801524.074999999</v>
      </c>
    </row>
    <row r="36" spans="2:9" ht="15.75" thickBot="1">
      <c r="B36" s="919"/>
      <c r="C36" s="936">
        <v>14</v>
      </c>
      <c r="D36" s="937" t="s">
        <v>176</v>
      </c>
      <c r="E36" s="944">
        <v>2.7099999999999999E-2</v>
      </c>
      <c r="F36" s="944">
        <v>2.8799999999999999E-2</v>
      </c>
      <c r="G36" s="944">
        <v>3.1600000000000003E-2</v>
      </c>
      <c r="H36" s="944">
        <v>3.2800000000000003E-2</v>
      </c>
      <c r="I36" s="944">
        <v>3.1E-2</v>
      </c>
    </row>
    <row r="37" spans="2:9" ht="16.350000000000001" customHeight="1" thickBot="1">
      <c r="C37" s="996" t="s">
        <v>177</v>
      </c>
      <c r="D37" s="997"/>
      <c r="E37" s="997"/>
      <c r="F37" s="997"/>
      <c r="G37" s="997"/>
      <c r="H37" s="997"/>
      <c r="I37" s="997"/>
    </row>
    <row r="38" spans="2:9" s="945" customFormat="1" ht="22.5">
      <c r="C38" s="930" t="s">
        <v>178</v>
      </c>
      <c r="D38" s="931" t="s">
        <v>179</v>
      </c>
      <c r="E38" s="942" t="s">
        <v>1168</v>
      </c>
      <c r="F38" s="942" t="s">
        <v>1168</v>
      </c>
      <c r="G38" s="942" t="s">
        <v>1168</v>
      </c>
      <c r="H38" s="942" t="s">
        <v>1168</v>
      </c>
      <c r="I38" s="942" t="s">
        <v>1168</v>
      </c>
    </row>
    <row r="39" spans="2:9" s="945" customFormat="1">
      <c r="C39" s="933" t="s">
        <v>180</v>
      </c>
      <c r="D39" s="934" t="s">
        <v>156</v>
      </c>
      <c r="E39" s="943" t="s">
        <v>1168</v>
      </c>
      <c r="F39" s="943" t="s">
        <v>1168</v>
      </c>
      <c r="G39" s="943" t="s">
        <v>1168</v>
      </c>
      <c r="H39" s="943" t="s">
        <v>1168</v>
      </c>
      <c r="I39" s="943" t="s">
        <v>1168</v>
      </c>
    </row>
    <row r="40" spans="2:9" s="945" customFormat="1" ht="15.75" thickBot="1">
      <c r="C40" s="936" t="s">
        <v>181</v>
      </c>
      <c r="D40" s="937" t="s">
        <v>182</v>
      </c>
      <c r="E40" s="944">
        <v>0.03</v>
      </c>
      <c r="F40" s="944">
        <v>0.03</v>
      </c>
      <c r="G40" s="944">
        <v>0.03</v>
      </c>
      <c r="H40" s="944">
        <v>0.03</v>
      </c>
      <c r="I40" s="944">
        <v>0.03</v>
      </c>
    </row>
    <row r="41" spans="2:9" s="945" customFormat="1" ht="16.350000000000001" customHeight="1" thickBot="1">
      <c r="C41" s="996" t="s">
        <v>183</v>
      </c>
      <c r="D41" s="997"/>
      <c r="E41" s="997"/>
      <c r="F41" s="997"/>
      <c r="G41" s="997"/>
      <c r="H41" s="997"/>
      <c r="I41" s="997"/>
    </row>
    <row r="42" spans="2:9" s="945" customFormat="1">
      <c r="C42" s="930" t="s">
        <v>184</v>
      </c>
      <c r="D42" s="931" t="s">
        <v>185</v>
      </c>
      <c r="E42" s="942" t="s">
        <v>1168</v>
      </c>
      <c r="F42" s="942" t="s">
        <v>1168</v>
      </c>
      <c r="G42" s="942" t="s">
        <v>1168</v>
      </c>
      <c r="H42" s="942" t="s">
        <v>1168</v>
      </c>
      <c r="I42" s="942" t="s">
        <v>1168</v>
      </c>
    </row>
    <row r="43" spans="2:9" s="945" customFormat="1" ht="15.75" thickBot="1">
      <c r="C43" s="936" t="s">
        <v>186</v>
      </c>
      <c r="D43" s="937" t="s">
        <v>187</v>
      </c>
      <c r="E43" s="944">
        <v>0.03</v>
      </c>
      <c r="F43" s="944">
        <v>0.03</v>
      </c>
      <c r="G43" s="944">
        <v>0.03</v>
      </c>
      <c r="H43" s="944">
        <v>0.03</v>
      </c>
      <c r="I43" s="944">
        <v>0.03</v>
      </c>
    </row>
    <row r="44" spans="2:9" ht="16.350000000000001" customHeight="1" thickBot="1">
      <c r="B44" s="919"/>
      <c r="C44" s="996" t="s">
        <v>188</v>
      </c>
      <c r="D44" s="997"/>
      <c r="E44" s="997"/>
      <c r="F44" s="997"/>
      <c r="G44" s="997"/>
      <c r="H44" s="997"/>
      <c r="I44" s="997"/>
    </row>
    <row r="45" spans="2:9">
      <c r="B45" s="919"/>
      <c r="C45" s="930">
        <v>15</v>
      </c>
      <c r="D45" s="931" t="s">
        <v>189</v>
      </c>
      <c r="E45" s="932">
        <v>7758966.574</v>
      </c>
      <c r="F45" s="932">
        <v>5564947.4929999998</v>
      </c>
      <c r="G45" s="932">
        <v>4674019.4000000004</v>
      </c>
      <c r="H45" s="932">
        <v>3982560.15</v>
      </c>
      <c r="I45" s="932">
        <v>5569842.5820000004</v>
      </c>
    </row>
    <row r="46" spans="2:9">
      <c r="B46" s="919"/>
      <c r="C46" s="933" t="s">
        <v>190</v>
      </c>
      <c r="D46" s="934" t="s">
        <v>191</v>
      </c>
      <c r="E46" s="935">
        <v>7816054.9740000004</v>
      </c>
      <c r="F46" s="935">
        <v>7600547.0640000002</v>
      </c>
      <c r="G46" s="935">
        <v>7726784.3039999995</v>
      </c>
      <c r="H46" s="935">
        <v>8163102.8030000003</v>
      </c>
      <c r="I46" s="935">
        <v>7456115.5580000002</v>
      </c>
    </row>
    <row r="47" spans="2:9">
      <c r="B47" s="919"/>
      <c r="C47" s="933" t="s">
        <v>192</v>
      </c>
      <c r="D47" s="934" t="s">
        <v>193</v>
      </c>
      <c r="E47" s="935">
        <v>738596.93200000003</v>
      </c>
      <c r="F47" s="935">
        <v>907798.48199999996</v>
      </c>
      <c r="G47" s="935">
        <v>1077792.392</v>
      </c>
      <c r="H47" s="935">
        <v>967858.38899999997</v>
      </c>
      <c r="I47" s="935">
        <v>965902.2</v>
      </c>
    </row>
    <row r="48" spans="2:9">
      <c r="B48" s="919"/>
      <c r="C48" s="933">
        <v>16</v>
      </c>
      <c r="D48" s="934" t="s">
        <v>194</v>
      </c>
      <c r="E48" s="935">
        <v>7077458.0420000004</v>
      </c>
      <c r="F48" s="935">
        <v>6692748.5820000004</v>
      </c>
      <c r="G48" s="935">
        <v>6648991.9119999995</v>
      </c>
      <c r="H48" s="935">
        <v>7195244.4139999999</v>
      </c>
      <c r="I48" s="935">
        <v>6490213.358</v>
      </c>
    </row>
    <row r="49" spans="2:9" ht="15.75" thickBot="1">
      <c r="B49" s="919"/>
      <c r="C49" s="936">
        <v>17</v>
      </c>
      <c r="D49" s="937" t="s">
        <v>195</v>
      </c>
      <c r="E49" s="944">
        <v>1.0963000000000001</v>
      </c>
      <c r="F49" s="944">
        <v>0.83150000000000002</v>
      </c>
      <c r="G49" s="944">
        <v>0.70299999999999996</v>
      </c>
      <c r="H49" s="944">
        <v>0.55349999999999999</v>
      </c>
      <c r="I49" s="944">
        <v>0.85819999999999996</v>
      </c>
    </row>
    <row r="50" spans="2:9" ht="16.350000000000001" customHeight="1" thickBot="1">
      <c r="B50" s="919"/>
      <c r="C50" s="996" t="s">
        <v>196</v>
      </c>
      <c r="D50" s="997"/>
      <c r="E50" s="997"/>
      <c r="F50" s="997"/>
      <c r="G50" s="997"/>
      <c r="H50" s="997"/>
      <c r="I50" s="997"/>
    </row>
    <row r="51" spans="2:9">
      <c r="B51" s="919"/>
      <c r="C51" s="930">
        <v>18</v>
      </c>
      <c r="D51" s="931" t="s">
        <v>197</v>
      </c>
      <c r="E51" s="932">
        <v>10607859.74</v>
      </c>
      <c r="F51" s="932">
        <v>9822014.0390000008</v>
      </c>
      <c r="G51" s="932">
        <v>9474920.1270000003</v>
      </c>
      <c r="H51" s="932">
        <v>8819217.2850000001</v>
      </c>
      <c r="I51" s="932">
        <v>9562592.5899999999</v>
      </c>
    </row>
    <row r="52" spans="2:9">
      <c r="B52" s="919"/>
      <c r="C52" s="933">
        <v>19</v>
      </c>
      <c r="D52" s="934" t="s">
        <v>198</v>
      </c>
      <c r="E52" s="935">
        <v>7714975.2659999998</v>
      </c>
      <c r="F52" s="935">
        <v>8224436.6749999998</v>
      </c>
      <c r="G52" s="935">
        <v>8278132.318</v>
      </c>
      <c r="H52" s="935">
        <v>8533509.8149999995</v>
      </c>
      <c r="I52" s="935">
        <v>9420870.0240000002</v>
      </c>
    </row>
    <row r="53" spans="2:9" ht="15.75" thickBot="1">
      <c r="B53" s="919"/>
      <c r="C53" s="946">
        <v>20</v>
      </c>
      <c r="D53" s="947" t="s">
        <v>199</v>
      </c>
      <c r="E53" s="948">
        <v>1.375</v>
      </c>
      <c r="F53" s="948">
        <v>1.1941999999999999</v>
      </c>
      <c r="G53" s="948">
        <v>1.1446000000000001</v>
      </c>
      <c r="H53" s="948">
        <v>1.0335000000000001</v>
      </c>
      <c r="I53" s="948">
        <v>1.0149999999999999</v>
      </c>
    </row>
    <row r="54" spans="2:9">
      <c r="B54" s="919"/>
    </row>
    <row r="55" spans="2:9">
      <c r="B55" s="919"/>
    </row>
    <row r="56" spans="2:9">
      <c r="B56" s="919"/>
    </row>
    <row r="57" spans="2:9">
      <c r="B57" s="919"/>
    </row>
    <row r="58" spans="2:9">
      <c r="B58" s="919"/>
    </row>
    <row r="59" spans="2:9">
      <c r="B59" s="919"/>
    </row>
    <row r="60" spans="2:9">
      <c r="B60" s="919"/>
    </row>
    <row r="61" spans="2:9">
      <c r="B61" s="919"/>
    </row>
    <row r="62" spans="2:9">
      <c r="B62" s="919"/>
    </row>
    <row r="63" spans="2:9">
      <c r="B63" s="919"/>
    </row>
    <row r="64" spans="2:9">
      <c r="B64" s="919"/>
    </row>
    <row r="65" spans="2:2">
      <c r="B65" s="919"/>
    </row>
    <row r="66" spans="2:2">
      <c r="B66" s="919"/>
    </row>
    <row r="67" spans="2:2">
      <c r="B67" s="919"/>
    </row>
    <row r="68" spans="2:2">
      <c r="B68" s="919"/>
    </row>
    <row r="69" spans="2:2">
      <c r="B69" s="919"/>
    </row>
    <row r="70" spans="2:2">
      <c r="B70" s="919"/>
    </row>
    <row r="71" spans="2:2">
      <c r="B71" s="919"/>
    </row>
    <row r="72" spans="2:2">
      <c r="B72" s="919"/>
    </row>
    <row r="73" spans="2:2">
      <c r="B73" s="919"/>
    </row>
    <row r="74" spans="2:2">
      <c r="B74" s="919"/>
    </row>
    <row r="75" spans="2:2">
      <c r="B75" s="919"/>
    </row>
    <row r="76" spans="2:2">
      <c r="B76" s="919"/>
    </row>
    <row r="77" spans="2:2">
      <c r="B77" s="919"/>
    </row>
    <row r="78" spans="2:2">
      <c r="B78" s="919"/>
    </row>
    <row r="79" spans="2:2">
      <c r="B79" s="919"/>
    </row>
    <row r="80" spans="2:2">
      <c r="B80" s="919"/>
    </row>
    <row r="81" spans="2:2">
      <c r="B81" s="919"/>
    </row>
    <row r="82" spans="2:2">
      <c r="B82" s="919"/>
    </row>
    <row r="83" spans="2:2">
      <c r="B83" s="919"/>
    </row>
    <row r="84" spans="2:2">
      <c r="B84" s="919"/>
    </row>
    <row r="85" spans="2:2">
      <c r="B85" s="919"/>
    </row>
    <row r="86" spans="2:2">
      <c r="B86" s="919"/>
    </row>
    <row r="87" spans="2:2">
      <c r="B87" s="919"/>
    </row>
    <row r="88" spans="2:2">
      <c r="B88" s="919"/>
    </row>
    <row r="89" spans="2:2">
      <c r="B89" s="919"/>
    </row>
    <row r="90" spans="2:2">
      <c r="B90" s="919"/>
    </row>
    <row r="91" spans="2:2">
      <c r="B91" s="919"/>
    </row>
    <row r="92" spans="2:2">
      <c r="B92" s="919"/>
    </row>
    <row r="93" spans="2:2">
      <c r="B93" s="919"/>
    </row>
    <row r="94" spans="2:2">
      <c r="B94" s="919"/>
    </row>
    <row r="95" spans="2:2">
      <c r="B95" s="919"/>
    </row>
    <row r="96" spans="2:2">
      <c r="B96" s="919"/>
    </row>
    <row r="97" spans="2:11">
      <c r="B97" s="919"/>
    </row>
    <row r="98" spans="2:11">
      <c r="B98" s="919"/>
    </row>
    <row r="99" spans="2:11">
      <c r="B99" s="919"/>
    </row>
    <row r="100" spans="2:11">
      <c r="B100" s="919"/>
    </row>
    <row r="101" spans="2:11">
      <c r="B101" s="919"/>
    </row>
    <row r="102" spans="2:11">
      <c r="B102" s="919"/>
    </row>
    <row r="103" spans="2:11">
      <c r="B103" s="919"/>
    </row>
    <row r="104" spans="2:11">
      <c r="B104" s="919"/>
    </row>
    <row r="105" spans="2:11">
      <c r="B105" s="919"/>
    </row>
    <row r="106" spans="2:11">
      <c r="B106" s="919"/>
    </row>
    <row r="107" spans="2:11">
      <c r="B107" s="919"/>
      <c r="C107" s="919"/>
      <c r="D107" s="919"/>
      <c r="E107" s="949"/>
      <c r="F107" s="949"/>
      <c r="G107" s="949"/>
      <c r="H107" s="949"/>
      <c r="I107" s="949"/>
      <c r="J107" s="919"/>
      <c r="K107" s="919"/>
    </row>
    <row r="108" spans="2:11">
      <c r="B108" s="919"/>
      <c r="C108" s="919"/>
      <c r="D108" s="919"/>
      <c r="E108" s="949"/>
      <c r="F108" s="949"/>
      <c r="G108" s="949"/>
      <c r="H108" s="949"/>
      <c r="I108" s="949"/>
      <c r="J108" s="919"/>
      <c r="K108" s="919"/>
    </row>
    <row r="109" spans="2:11">
      <c r="B109" s="919"/>
      <c r="C109" s="919"/>
      <c r="D109" s="919"/>
      <c r="E109" s="949"/>
      <c r="F109" s="949"/>
      <c r="G109" s="949"/>
      <c r="H109" s="949"/>
      <c r="I109" s="949"/>
      <c r="J109" s="919"/>
      <c r="K109" s="919"/>
    </row>
    <row r="110" spans="2:11">
      <c r="B110" s="919"/>
      <c r="C110" s="919"/>
      <c r="D110" s="919"/>
      <c r="E110" s="949"/>
      <c r="F110" s="949"/>
      <c r="G110" s="949"/>
      <c r="H110" s="949"/>
      <c r="I110" s="949"/>
      <c r="J110" s="919"/>
      <c r="K110" s="919"/>
    </row>
    <row r="111" spans="2:11">
      <c r="B111" s="919"/>
      <c r="C111" s="919"/>
      <c r="D111" s="919"/>
      <c r="E111" s="949"/>
      <c r="F111" s="949"/>
      <c r="G111" s="949"/>
      <c r="H111" s="949"/>
      <c r="I111" s="949"/>
      <c r="J111" s="919"/>
      <c r="K111" s="919"/>
    </row>
    <row r="112" spans="2:11">
      <c r="B112" s="919"/>
      <c r="C112" s="919"/>
      <c r="D112" s="919"/>
      <c r="E112" s="949"/>
      <c r="F112" s="949"/>
      <c r="G112" s="949"/>
      <c r="H112" s="949"/>
      <c r="I112" s="949"/>
      <c r="J112" s="919"/>
      <c r="K112" s="919"/>
    </row>
    <row r="113" spans="2:11">
      <c r="B113" s="919"/>
      <c r="C113" s="919"/>
      <c r="D113" s="919"/>
      <c r="E113" s="949"/>
      <c r="F113" s="949"/>
      <c r="G113" s="949"/>
      <c r="H113" s="949"/>
      <c r="I113" s="949"/>
      <c r="J113" s="919"/>
      <c r="K113" s="919"/>
    </row>
    <row r="114" spans="2:11">
      <c r="B114" s="919"/>
      <c r="C114" s="919"/>
      <c r="D114" s="919"/>
      <c r="E114" s="949"/>
      <c r="F114" s="949"/>
      <c r="G114" s="949"/>
      <c r="H114" s="949"/>
      <c r="I114" s="949"/>
      <c r="J114" s="919"/>
      <c r="K114" s="919"/>
    </row>
    <row r="115" spans="2:11">
      <c r="B115" s="919"/>
      <c r="C115" s="919"/>
      <c r="D115" s="919"/>
      <c r="E115" s="949"/>
      <c r="F115" s="949"/>
      <c r="G115" s="949"/>
      <c r="H115" s="949"/>
      <c r="I115" s="949"/>
      <c r="J115" s="919"/>
      <c r="K115" s="919"/>
    </row>
    <row r="116" spans="2:11">
      <c r="B116" s="919"/>
      <c r="C116" s="919"/>
      <c r="D116" s="919"/>
      <c r="E116" s="949"/>
      <c r="F116" s="949"/>
      <c r="G116" s="949"/>
      <c r="H116" s="949"/>
      <c r="I116" s="949"/>
      <c r="J116" s="919"/>
      <c r="K116" s="919"/>
    </row>
    <row r="117" spans="2:11">
      <c r="B117" s="919"/>
      <c r="C117" s="919"/>
      <c r="D117" s="919"/>
      <c r="E117" s="949"/>
      <c r="F117" s="949"/>
      <c r="G117" s="949"/>
      <c r="H117" s="949"/>
      <c r="I117" s="949"/>
      <c r="J117" s="919"/>
      <c r="K117" s="919"/>
    </row>
    <row r="118" spans="2:11">
      <c r="B118" s="919"/>
      <c r="C118" s="919"/>
      <c r="D118" s="919"/>
      <c r="E118" s="949"/>
      <c r="F118" s="949"/>
      <c r="G118" s="949"/>
      <c r="H118" s="949"/>
      <c r="I118" s="949"/>
      <c r="J118" s="919"/>
      <c r="K118" s="919"/>
    </row>
    <row r="119" spans="2:11">
      <c r="B119" s="919"/>
      <c r="C119" s="919"/>
      <c r="D119" s="919"/>
      <c r="E119" s="949"/>
      <c r="F119" s="949"/>
      <c r="G119" s="949"/>
      <c r="H119" s="949"/>
      <c r="I119" s="949"/>
      <c r="J119" s="919"/>
      <c r="K119" s="919"/>
    </row>
    <row r="120" spans="2:11">
      <c r="B120" s="919"/>
      <c r="C120" s="919"/>
      <c r="D120" s="919"/>
      <c r="E120" s="949"/>
      <c r="F120" s="949"/>
      <c r="G120" s="949"/>
      <c r="H120" s="949"/>
      <c r="I120" s="949"/>
      <c r="J120" s="919"/>
      <c r="K120" s="919"/>
    </row>
    <row r="121" spans="2:11">
      <c r="B121" s="919"/>
      <c r="C121" s="919"/>
      <c r="D121" s="919"/>
      <c r="E121" s="949"/>
      <c r="F121" s="949"/>
      <c r="G121" s="949"/>
      <c r="H121" s="949"/>
      <c r="I121" s="949"/>
      <c r="J121" s="919"/>
      <c r="K121" s="919"/>
    </row>
    <row r="122" spans="2:11">
      <c r="B122" s="919"/>
      <c r="C122" s="919"/>
      <c r="D122" s="919"/>
      <c r="E122" s="949"/>
      <c r="F122" s="949"/>
      <c r="G122" s="949"/>
      <c r="H122" s="949"/>
      <c r="I122" s="949"/>
      <c r="J122" s="919"/>
      <c r="K122" s="919"/>
    </row>
    <row r="123" spans="2:11">
      <c r="B123" s="919"/>
      <c r="C123" s="919"/>
      <c r="D123" s="919"/>
      <c r="E123" s="949"/>
      <c r="F123" s="949"/>
      <c r="G123" s="949"/>
      <c r="H123" s="949"/>
      <c r="I123" s="949"/>
      <c r="J123" s="919"/>
      <c r="K123" s="919"/>
    </row>
    <row r="124" spans="2:11">
      <c r="B124" s="919"/>
      <c r="C124" s="919"/>
      <c r="D124" s="919"/>
      <c r="E124" s="949"/>
      <c r="F124" s="949"/>
      <c r="G124" s="949"/>
      <c r="H124" s="949"/>
      <c r="I124" s="949"/>
      <c r="J124" s="919"/>
      <c r="K124" s="919"/>
    </row>
    <row r="125" spans="2:11">
      <c r="B125" s="919"/>
      <c r="C125" s="919"/>
      <c r="D125" s="919"/>
      <c r="E125" s="949"/>
      <c r="F125" s="949"/>
      <c r="G125" s="949"/>
      <c r="H125" s="949"/>
      <c r="I125" s="949"/>
      <c r="J125" s="919"/>
      <c r="K125" s="919"/>
    </row>
    <row r="126" spans="2:11">
      <c r="B126" s="919"/>
      <c r="C126" s="919"/>
      <c r="D126" s="919"/>
      <c r="E126" s="949"/>
      <c r="F126" s="949"/>
      <c r="G126" s="949"/>
      <c r="H126" s="949"/>
      <c r="I126" s="949"/>
      <c r="J126" s="919"/>
      <c r="K126" s="919"/>
    </row>
    <row r="127" spans="2:11">
      <c r="B127" s="919"/>
      <c r="C127" s="919"/>
      <c r="D127" s="919"/>
      <c r="E127" s="949"/>
      <c r="F127" s="949"/>
      <c r="G127" s="949"/>
      <c r="H127" s="949"/>
      <c r="I127" s="949"/>
      <c r="J127" s="919"/>
      <c r="K127" s="919"/>
    </row>
    <row r="128" spans="2:11">
      <c r="B128" s="919"/>
      <c r="C128" s="919"/>
      <c r="D128" s="919"/>
      <c r="E128" s="949"/>
      <c r="F128" s="949"/>
      <c r="G128" s="949"/>
      <c r="H128" s="949"/>
      <c r="I128" s="949"/>
      <c r="J128" s="919"/>
      <c r="K128" s="919"/>
    </row>
    <row r="129" spans="2:11">
      <c r="B129" s="919"/>
      <c r="C129" s="919"/>
      <c r="D129" s="919"/>
      <c r="E129" s="949"/>
      <c r="F129" s="949"/>
      <c r="G129" s="949"/>
      <c r="H129" s="949"/>
      <c r="I129" s="949"/>
      <c r="J129" s="919"/>
      <c r="K129" s="919"/>
    </row>
    <row r="130" spans="2:11">
      <c r="B130" s="919"/>
      <c r="C130" s="919"/>
      <c r="D130" s="919"/>
      <c r="E130" s="949"/>
      <c r="F130" s="949"/>
      <c r="G130" s="949"/>
      <c r="H130" s="949"/>
      <c r="I130" s="949"/>
      <c r="J130" s="919"/>
      <c r="K130" s="919"/>
    </row>
    <row r="131" spans="2:11">
      <c r="B131" s="919"/>
      <c r="C131" s="919"/>
      <c r="D131" s="919"/>
      <c r="E131" s="949"/>
      <c r="F131" s="949"/>
      <c r="G131" s="949"/>
      <c r="H131" s="949"/>
      <c r="I131" s="949"/>
      <c r="J131" s="919"/>
      <c r="K131" s="919"/>
    </row>
    <row r="132" spans="2:11">
      <c r="B132" s="919"/>
      <c r="C132" s="919"/>
      <c r="D132" s="919"/>
      <c r="E132" s="949"/>
      <c r="F132" s="949"/>
      <c r="G132" s="949"/>
      <c r="H132" s="949"/>
      <c r="I132" s="949"/>
      <c r="J132" s="919"/>
      <c r="K132" s="919"/>
    </row>
    <row r="133" spans="2:11">
      <c r="B133" s="919"/>
      <c r="C133" s="919"/>
      <c r="D133" s="919"/>
      <c r="E133" s="949"/>
      <c r="F133" s="949"/>
      <c r="G133" s="949"/>
      <c r="H133" s="949"/>
      <c r="I133" s="949"/>
      <c r="J133" s="919"/>
      <c r="K133" s="919"/>
    </row>
    <row r="134" spans="2:11">
      <c r="B134" s="919"/>
      <c r="C134" s="919"/>
      <c r="D134" s="919"/>
      <c r="E134" s="949"/>
      <c r="F134" s="949"/>
      <c r="G134" s="949"/>
      <c r="H134" s="949"/>
      <c r="I134" s="949"/>
      <c r="J134" s="919"/>
      <c r="K134" s="919"/>
    </row>
    <row r="135" spans="2:11">
      <c r="B135" s="919"/>
      <c r="C135" s="919"/>
      <c r="D135" s="919"/>
      <c r="E135" s="949"/>
      <c r="F135" s="949"/>
      <c r="G135" s="949"/>
      <c r="H135" s="949"/>
      <c r="I135" s="949"/>
      <c r="J135" s="919"/>
      <c r="K135" s="919"/>
    </row>
    <row r="136" spans="2:11">
      <c r="B136" s="919"/>
      <c r="C136" s="919"/>
      <c r="D136" s="919"/>
      <c r="E136" s="949"/>
      <c r="F136" s="949"/>
      <c r="G136" s="949"/>
      <c r="H136" s="949"/>
      <c r="I136" s="949"/>
      <c r="J136" s="919"/>
      <c r="K136" s="919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topLeftCell="A28">
      <selection activeCell="D59" sqref="D59"/>
      <pageMargins left="0.70866141732283472" right="0.70866141732283472" top="0.74803149606299213" bottom="0.74803149606299213" header="0.31496062992125978" footer="0.31496062992125978"/>
      <pageSetup paperSize="9" orientation="landscape" r:id="rId1"/>
      <headerFooter>
        <oddHeader>&amp;CPL
Załącznik I</oddHeader>
        <oddFooter>&amp;C&amp;P</oddFooter>
      </headerFooter>
    </customSheetView>
  </customSheetViews>
  <mergeCells count="10">
    <mergeCell ref="C50:I50"/>
    <mergeCell ref="C15:I15"/>
    <mergeCell ref="C19:I19"/>
    <mergeCell ref="C24:I24"/>
    <mergeCell ref="C34:I34"/>
    <mergeCell ref="C9:I9"/>
    <mergeCell ref="C13:I13"/>
    <mergeCell ref="C37:I37"/>
    <mergeCell ref="C41:I41"/>
    <mergeCell ref="C44:I44"/>
  </mergeCells>
  <pageMargins left="0.70866141732283472" right="0.70866141732283472" top="0.74803149606299213" bottom="0.74803149606299213" header="0.31496062992125978" footer="0.31496062992125978"/>
  <pageSetup paperSize="9" orientation="landscape" r:id="rId2"/>
  <headerFooter>
    <oddHeader>&amp;CPL
Załącznik I</oddHeader>
    <oddFooter>&amp;C&amp;P</oddFooter>
  </headerFooter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C9D239"/>
  </sheetPr>
  <dimension ref="C2:L14"/>
  <sheetViews>
    <sheetView showGridLines="0" zoomScaleNormal="100" workbookViewId="0">
      <selection activeCell="F22" sqref="F22"/>
    </sheetView>
  </sheetViews>
  <sheetFormatPr defaultColWidth="9.140625" defaultRowHeight="15"/>
  <cols>
    <col min="1" max="2" width="6.85546875" style="183" customWidth="1"/>
    <col min="3" max="3" width="3.140625" style="183" customWidth="1"/>
    <col min="4" max="4" width="66.140625" style="183" customWidth="1"/>
    <col min="5" max="7" width="17.42578125" style="183" customWidth="1"/>
    <col min="8" max="9" width="22.42578125" style="183" customWidth="1"/>
    <col min="10" max="10" width="9.140625" style="183"/>
    <col min="11" max="11" width="13.140625" style="3" customWidth="1"/>
    <col min="12" max="12" width="52.42578125" style="183" customWidth="1"/>
    <col min="13" max="16384" width="9.140625" style="183"/>
  </cols>
  <sheetData>
    <row r="2" spans="3:12">
      <c r="L2" s="4"/>
    </row>
    <row r="3" spans="3:12" s="5" customFormat="1" ht="18">
      <c r="C3" s="186" t="s">
        <v>90</v>
      </c>
      <c r="E3" s="6"/>
    </row>
    <row r="4" spans="3:12" s="5" customFormat="1">
      <c r="C4" s="19" t="s">
        <v>960</v>
      </c>
    </row>
    <row r="5" spans="3:12" s="5" customFormat="1"/>
    <row r="6" spans="3:12" s="5" customFormat="1" ht="15.75" thickBot="1">
      <c r="C6" s="192"/>
      <c r="D6" s="193"/>
      <c r="E6" s="192"/>
      <c r="F6" s="192"/>
      <c r="G6" s="192"/>
      <c r="H6" s="192"/>
      <c r="I6" s="192"/>
    </row>
    <row r="7" spans="3:12">
      <c r="C7" s="314"/>
      <c r="D7" s="314"/>
      <c r="E7" s="562" t="s">
        <v>102</v>
      </c>
      <c r="F7" s="562" t="s">
        <v>103</v>
      </c>
      <c r="G7" s="562" t="s">
        <v>104</v>
      </c>
      <c r="H7" s="562" t="s">
        <v>140</v>
      </c>
      <c r="I7" s="562" t="s">
        <v>141</v>
      </c>
    </row>
    <row r="8" spans="3:12" ht="37.5" customHeight="1" thickBot="1">
      <c r="C8" s="1120" t="s">
        <v>866</v>
      </c>
      <c r="D8" s="1120"/>
      <c r="E8" s="1122" t="s">
        <v>867</v>
      </c>
      <c r="F8" s="1122"/>
      <c r="G8" s="1122"/>
      <c r="H8" s="1123" t="s">
        <v>419</v>
      </c>
      <c r="I8" s="1123" t="s">
        <v>201</v>
      </c>
    </row>
    <row r="9" spans="3:12" ht="18.75" customHeight="1" thickBot="1">
      <c r="C9" s="1121"/>
      <c r="D9" s="1121"/>
      <c r="E9" s="498" t="s">
        <v>868</v>
      </c>
      <c r="F9" s="498" t="s">
        <v>869</v>
      </c>
      <c r="G9" s="498" t="s">
        <v>870</v>
      </c>
      <c r="H9" s="1124"/>
      <c r="I9" s="1124"/>
    </row>
    <row r="10" spans="3:12">
      <c r="C10" s="194">
        <v>1</v>
      </c>
      <c r="D10" s="195" t="s">
        <v>871</v>
      </c>
      <c r="E10" s="369">
        <v>451229.7</v>
      </c>
      <c r="F10" s="369">
        <v>395350.16200000001</v>
      </c>
      <c r="G10" s="369">
        <v>398081.22600000002</v>
      </c>
      <c r="H10" s="369">
        <v>62233.053999999996</v>
      </c>
      <c r="I10" s="369">
        <v>777913.18</v>
      </c>
    </row>
    <row r="11" spans="3:12">
      <c r="C11" s="189">
        <v>2</v>
      </c>
      <c r="D11" s="188" t="s">
        <v>872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</row>
    <row r="12" spans="3:12">
      <c r="C12" s="189">
        <v>3</v>
      </c>
      <c r="D12" s="188" t="s">
        <v>989</v>
      </c>
      <c r="E12" s="190">
        <v>0</v>
      </c>
      <c r="F12" s="190">
        <v>0</v>
      </c>
      <c r="G12" s="190">
        <v>0</v>
      </c>
      <c r="H12" s="191"/>
      <c r="I12" s="191"/>
    </row>
    <row r="13" spans="3:12">
      <c r="C13" s="189">
        <v>4</v>
      </c>
      <c r="D13" s="188" t="s">
        <v>990</v>
      </c>
      <c r="E13" s="190">
        <v>0</v>
      </c>
      <c r="F13" s="190">
        <v>0</v>
      </c>
      <c r="G13" s="190">
        <v>0</v>
      </c>
      <c r="H13" s="191"/>
      <c r="I13" s="191"/>
    </row>
    <row r="14" spans="3:12" ht="15.75" thickBot="1">
      <c r="C14" s="315">
        <v>5</v>
      </c>
      <c r="D14" s="316" t="s">
        <v>873</v>
      </c>
      <c r="E14" s="317">
        <v>0</v>
      </c>
      <c r="F14" s="317">
        <v>0</v>
      </c>
      <c r="G14" s="317">
        <v>0</v>
      </c>
      <c r="H14" s="317">
        <v>0</v>
      </c>
      <c r="I14" s="317">
        <v>0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topLeftCell="A7">
      <selection activeCell="F22" sqref="F22"/>
      <pageMargins left="0.70866141732283472" right="0.70866141732283472" top="0.74803149606299213" bottom="0.74803149606299213" header="0.31496062992125978" footer="0.31496062992125978"/>
      <pageSetup paperSize="9" scale="75" orientation="landscape" verticalDpi="1200"/>
      <headerFooter>
        <oddHeader>&amp;CPL
Załącznik XXXI</oddHeader>
        <oddFooter>&amp;C&amp;P</oddFooter>
      </headerFooter>
    </customSheetView>
  </customSheetViews>
  <mergeCells count="4">
    <mergeCell ref="C8:D9"/>
    <mergeCell ref="E8:G8"/>
    <mergeCell ref="H8:H9"/>
    <mergeCell ref="I8:I9"/>
  </mergeCells>
  <pageMargins left="0.70866141732283472" right="0.70866141732283472" top="0.74803149606299213" bottom="0.74803149606299213" header="0.31496062992125978" footer="0.31496062992125978"/>
  <pageSetup paperSize="9" scale="75" orientation="landscape" verticalDpi="1200"/>
  <headerFooter>
    <oddHeader>&amp;CPL
Załącznik XXXI</oddHeader>
    <oddFooter>&amp;C&amp;P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C9D239"/>
  </sheetPr>
  <dimension ref="C2:F16"/>
  <sheetViews>
    <sheetView showGridLines="0" zoomScale="110" zoomScaleNormal="110" workbookViewId="0"/>
  </sheetViews>
  <sheetFormatPr defaultColWidth="9.140625" defaultRowHeight="12.75"/>
  <cols>
    <col min="1" max="2" width="6.85546875" style="131" customWidth="1"/>
    <col min="3" max="3" width="42.5703125" style="131" customWidth="1"/>
    <col min="4" max="4" width="42.5703125" style="461" customWidth="1"/>
    <col min="5" max="6" width="22.42578125" style="131" customWidth="1"/>
    <col min="7" max="16384" width="9.140625" style="131"/>
  </cols>
  <sheetData>
    <row r="2" spans="3:6">
      <c r="E2" s="694"/>
    </row>
    <row r="3" spans="3:6" s="695" customFormat="1" ht="18.600000000000001" customHeight="1">
      <c r="C3" s="69" t="s">
        <v>1026</v>
      </c>
    </row>
    <row r="4" spans="3:6" s="695" customFormat="1" ht="15.6" customHeight="1">
      <c r="C4" s="131" t="s">
        <v>960</v>
      </c>
    </row>
    <row r="5" spans="3:6" s="695" customFormat="1" ht="15.6" customHeight="1"/>
    <row r="6" spans="3:6" s="695" customFormat="1" ht="15.6" customHeight="1">
      <c r="C6" s="696"/>
      <c r="D6" s="696"/>
    </row>
    <row r="7" spans="3:6" ht="13.5" thickBot="1">
      <c r="C7" s="697"/>
      <c r="D7" s="697"/>
      <c r="E7" s="697"/>
      <c r="F7" s="697"/>
    </row>
    <row r="8" spans="3:6" ht="23.25" customHeight="1">
      <c r="C8" s="1125" t="s">
        <v>1021</v>
      </c>
      <c r="D8" s="1125" t="s">
        <v>1023</v>
      </c>
      <c r="E8" s="1125" t="s">
        <v>1024</v>
      </c>
      <c r="F8" s="1125" t="s">
        <v>1025</v>
      </c>
    </row>
    <row r="9" spans="3:6" ht="13.5" customHeight="1" thickBot="1">
      <c r="C9" s="1126"/>
      <c r="D9" s="1126"/>
      <c r="E9" s="1126"/>
      <c r="F9" s="1126"/>
    </row>
    <row r="10" spans="3:6" ht="21.75" customHeight="1">
      <c r="C10" s="698" t="s">
        <v>1259</v>
      </c>
      <c r="D10" s="699" t="s">
        <v>1260</v>
      </c>
      <c r="E10" s="700">
        <v>-549.53322000000014</v>
      </c>
      <c r="F10" s="700">
        <v>-121.94197</v>
      </c>
    </row>
    <row r="11" spans="3:6" ht="21.75" customHeight="1">
      <c r="C11" s="701" t="s">
        <v>1261</v>
      </c>
      <c r="D11" s="701" t="s">
        <v>1262</v>
      </c>
      <c r="E11" s="702">
        <v>-126.62669</v>
      </c>
      <c r="F11" s="702">
        <v>-126.62669</v>
      </c>
    </row>
    <row r="12" spans="3:6" ht="21.75" customHeight="1">
      <c r="C12" s="703" t="s">
        <v>1263</v>
      </c>
      <c r="D12" s="704" t="s">
        <v>1264</v>
      </c>
      <c r="E12" s="705">
        <v>-1158.08654</v>
      </c>
      <c r="F12" s="706">
        <v>-1164.40544</v>
      </c>
    </row>
    <row r="13" spans="3:6" ht="21.75" customHeight="1">
      <c r="C13" s="707" t="s">
        <v>1265</v>
      </c>
      <c r="D13" s="707" t="s">
        <v>1266</v>
      </c>
      <c r="E13" s="708">
        <v>-15.163169999999997</v>
      </c>
      <c r="F13" s="708">
        <v>-41.970620000000004</v>
      </c>
    </row>
    <row r="14" spans="3:6" ht="21.75" customHeight="1">
      <c r="C14" s="1128" t="s">
        <v>1267</v>
      </c>
      <c r="D14" s="709" t="s">
        <v>1268</v>
      </c>
      <c r="E14" s="710">
        <v>-320.68832000000003</v>
      </c>
      <c r="F14" s="710">
        <v>-149.81207000000003</v>
      </c>
    </row>
    <row r="15" spans="3:6" ht="21.75" customHeight="1" thickBot="1">
      <c r="C15" s="1129"/>
      <c r="D15" s="711" t="s">
        <v>1269</v>
      </c>
      <c r="E15" s="712">
        <v>-2.9452099999999999</v>
      </c>
      <c r="F15" s="712">
        <v>-2.9452099999999999</v>
      </c>
    </row>
    <row r="16" spans="3:6" ht="21.75" customHeight="1" thickBot="1">
      <c r="C16" s="1127" t="s">
        <v>1022</v>
      </c>
      <c r="D16" s="1127"/>
      <c r="E16" s="713">
        <v>-2173.04315</v>
      </c>
      <c r="F16" s="713">
        <v>-1607.702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scale="75" orientation="landscape" verticalDpi="1200" r:id="rId1"/>
      <headerFooter>
        <oddHeader>&amp;CPL
Załącznik XXXI</oddHeader>
        <oddFooter>&amp;C&amp;P</oddFooter>
      </headerFooter>
    </customSheetView>
  </customSheetViews>
  <mergeCells count="6">
    <mergeCell ref="D8:D9"/>
    <mergeCell ref="E8:E9"/>
    <mergeCell ref="F8:F9"/>
    <mergeCell ref="C16:D16"/>
    <mergeCell ref="C8:C9"/>
    <mergeCell ref="C14:C15"/>
  </mergeCells>
  <pageMargins left="0.70866141732283472" right="0.70866141732283472" top="0.74803149606299213" bottom="0.74803149606299213" header="0.31496062992125978" footer="0.31496062992125978"/>
  <pageSetup paperSize="9" scale="75" orientation="landscape" verticalDpi="1200" r:id="rId2"/>
  <headerFooter>
    <oddHeader>&amp;CPL
Załącznik XXXI</oddHeader>
    <oddFooter>&amp;C&amp;P</oddFooter>
  </headerFooter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9D239"/>
    <pageSetUpPr fitToPage="1"/>
  </sheetPr>
  <dimension ref="B3:J30"/>
  <sheetViews>
    <sheetView showGridLines="0" zoomScaleNormal="100" workbookViewId="0">
      <selection activeCell="H19" sqref="H19"/>
    </sheetView>
  </sheetViews>
  <sheetFormatPr defaultColWidth="9.140625" defaultRowHeight="15"/>
  <cols>
    <col min="1" max="2" width="6.85546875" style="184" customWidth="1"/>
    <col min="3" max="3" width="6.42578125" style="184" bestFit="1" customWidth="1"/>
    <col min="4" max="4" width="8.140625" style="184" customWidth="1"/>
    <col min="5" max="5" width="9.140625" style="184" customWidth="1"/>
    <col min="6" max="6" width="62.5703125" style="184" customWidth="1"/>
    <col min="7" max="7" width="20.140625" style="184" customWidth="1"/>
    <col min="8" max="9" width="22" style="184" customWidth="1"/>
    <col min="10" max="10" width="24" style="184" bestFit="1" customWidth="1"/>
    <col min="11" max="11" width="9.140625" style="184" customWidth="1"/>
    <col min="12" max="16384" width="9.140625" style="184"/>
  </cols>
  <sheetData>
    <row r="3" spans="2:10" ht="18.75">
      <c r="C3" s="39" t="s">
        <v>92</v>
      </c>
    </row>
    <row r="4" spans="2:10">
      <c r="C4" s="19" t="s">
        <v>960</v>
      </c>
      <c r="D4" s="1"/>
    </row>
    <row r="5" spans="2:10" ht="15.75" thickBot="1">
      <c r="G5" s="197"/>
      <c r="H5" s="197"/>
      <c r="I5" s="197"/>
      <c r="J5" s="197"/>
    </row>
    <row r="6" spans="2:10">
      <c r="G6" s="564" t="s">
        <v>102</v>
      </c>
      <c r="H6" s="564" t="s">
        <v>103</v>
      </c>
      <c r="I6" s="564" t="s">
        <v>104</v>
      </c>
      <c r="J6" s="564" t="s">
        <v>140</v>
      </c>
    </row>
    <row r="7" spans="2:10" ht="27" customHeight="1" thickBot="1">
      <c r="C7" s="563"/>
      <c r="D7" s="1130"/>
      <c r="E7" s="1131"/>
      <c r="F7" s="1131"/>
      <c r="G7" s="330" t="s">
        <v>874</v>
      </c>
      <c r="H7" s="330" t="s">
        <v>875</v>
      </c>
      <c r="I7" s="330" t="s">
        <v>876</v>
      </c>
      <c r="J7" s="330" t="s">
        <v>877</v>
      </c>
    </row>
    <row r="8" spans="2:10" ht="18.75" customHeight="1">
      <c r="B8" s="7"/>
      <c r="C8" s="319">
        <v>1</v>
      </c>
      <c r="D8" s="1132" t="s">
        <v>878</v>
      </c>
      <c r="E8" s="1132"/>
      <c r="F8" s="320" t="s">
        <v>879</v>
      </c>
      <c r="G8" s="405">
        <v>21</v>
      </c>
      <c r="H8" s="405">
        <v>8</v>
      </c>
      <c r="I8" s="405">
        <v>37</v>
      </c>
      <c r="J8" s="405">
        <v>11</v>
      </c>
    </row>
    <row r="9" spans="2:10" ht="18.75" customHeight="1">
      <c r="C9" s="189">
        <v>2</v>
      </c>
      <c r="D9" s="1133"/>
      <c r="E9" s="1133"/>
      <c r="F9" s="199" t="s">
        <v>880</v>
      </c>
      <c r="G9" s="219">
        <v>1806245.0400000003</v>
      </c>
      <c r="H9" s="219">
        <v>3588746.14</v>
      </c>
      <c r="I9" s="219">
        <v>8364893.8200000003</v>
      </c>
      <c r="J9" s="219">
        <v>1196987.31</v>
      </c>
    </row>
    <row r="10" spans="2:10" ht="18.75" customHeight="1">
      <c r="C10" s="189">
        <v>3</v>
      </c>
      <c r="D10" s="1133"/>
      <c r="E10" s="1133"/>
      <c r="F10" s="199" t="s">
        <v>996</v>
      </c>
      <c r="G10" s="219">
        <v>1651141.1700000004</v>
      </c>
      <c r="H10" s="219">
        <v>3177828.11</v>
      </c>
      <c r="I10" s="219">
        <v>6961567.8600000003</v>
      </c>
      <c r="J10" s="219">
        <v>969235.54999999993</v>
      </c>
    </row>
    <row r="11" spans="2:10" ht="18.75" customHeight="1">
      <c r="C11" s="189">
        <v>4</v>
      </c>
      <c r="D11" s="1133"/>
      <c r="E11" s="1133"/>
      <c r="F11" s="199" t="s">
        <v>997</v>
      </c>
      <c r="G11" s="220"/>
      <c r="H11" s="220"/>
      <c r="I11" s="220"/>
      <c r="J11" s="220"/>
    </row>
    <row r="12" spans="2:10" ht="18.75" customHeight="1">
      <c r="C12" s="189" t="s">
        <v>109</v>
      </c>
      <c r="D12" s="1133"/>
      <c r="E12" s="1133"/>
      <c r="F12" s="199" t="s">
        <v>995</v>
      </c>
      <c r="G12" s="219">
        <v>0</v>
      </c>
      <c r="H12" s="219">
        <v>0</v>
      </c>
      <c r="I12" s="219">
        <v>0</v>
      </c>
      <c r="J12" s="219">
        <v>0</v>
      </c>
    </row>
    <row r="13" spans="2:10" ht="18.75" customHeight="1">
      <c r="C13" s="189">
        <v>5</v>
      </c>
      <c r="D13" s="1133"/>
      <c r="E13" s="1133"/>
      <c r="F13" s="199" t="s">
        <v>994</v>
      </c>
      <c r="G13" s="219">
        <v>0</v>
      </c>
      <c r="H13" s="219">
        <v>0</v>
      </c>
      <c r="I13" s="219">
        <v>0</v>
      </c>
      <c r="J13" s="219">
        <v>0</v>
      </c>
    </row>
    <row r="14" spans="2:10" ht="18.75" customHeight="1">
      <c r="C14" s="189" t="s">
        <v>881</v>
      </c>
      <c r="D14" s="1133"/>
      <c r="E14" s="1133"/>
      <c r="F14" s="199" t="s">
        <v>993</v>
      </c>
      <c r="G14" s="219">
        <v>0</v>
      </c>
      <c r="H14" s="219">
        <v>0</v>
      </c>
      <c r="I14" s="219">
        <v>0</v>
      </c>
      <c r="J14" s="219">
        <v>0</v>
      </c>
    </row>
    <row r="15" spans="2:10" ht="18.75" customHeight="1">
      <c r="C15" s="189">
        <v>6</v>
      </c>
      <c r="D15" s="1133"/>
      <c r="E15" s="1133"/>
      <c r="F15" s="199" t="s">
        <v>997</v>
      </c>
      <c r="G15" s="220"/>
      <c r="H15" s="220"/>
      <c r="I15" s="220"/>
      <c r="J15" s="220"/>
    </row>
    <row r="16" spans="2:10" ht="18.75" customHeight="1">
      <c r="C16" s="189">
        <v>7</v>
      </c>
      <c r="D16" s="1133"/>
      <c r="E16" s="1133"/>
      <c r="F16" s="199" t="s">
        <v>992</v>
      </c>
      <c r="G16" s="219">
        <v>155103.87000000002</v>
      </c>
      <c r="H16" s="219">
        <v>410918.03000000009</v>
      </c>
      <c r="I16" s="219">
        <v>1403325.9600000002</v>
      </c>
      <c r="J16" s="219">
        <v>227751.75999999998</v>
      </c>
    </row>
    <row r="17" spans="3:10" ht="18.75" customHeight="1" thickBot="1">
      <c r="C17" s="315">
        <v>8</v>
      </c>
      <c r="D17" s="1134"/>
      <c r="E17" s="1134"/>
      <c r="F17" s="332" t="s">
        <v>997</v>
      </c>
      <c r="G17" s="338"/>
      <c r="H17" s="338"/>
      <c r="I17" s="338"/>
      <c r="J17" s="338"/>
    </row>
    <row r="18" spans="3:10" ht="18.75" customHeight="1">
      <c r="C18" s="194">
        <v>9</v>
      </c>
      <c r="D18" s="1135" t="s">
        <v>882</v>
      </c>
      <c r="E18" s="1135"/>
      <c r="F18" s="198" t="s">
        <v>879</v>
      </c>
      <c r="G18" s="221">
        <v>0</v>
      </c>
      <c r="H18" s="221">
        <v>6</v>
      </c>
      <c r="I18" s="221">
        <v>20</v>
      </c>
      <c r="J18" s="221">
        <v>5</v>
      </c>
    </row>
    <row r="19" spans="3:10" ht="18.75" customHeight="1">
      <c r="C19" s="189">
        <v>10</v>
      </c>
      <c r="D19" s="1133"/>
      <c r="E19" s="1133"/>
      <c r="F19" s="199" t="s">
        <v>883</v>
      </c>
      <c r="G19" s="219">
        <v>0</v>
      </c>
      <c r="H19" s="219">
        <v>703324.96</v>
      </c>
      <c r="I19" s="219">
        <v>546044.24</v>
      </c>
      <c r="J19" s="219">
        <v>104616.68</v>
      </c>
    </row>
    <row r="20" spans="3:10" ht="18.75" customHeight="1">
      <c r="C20" s="189">
        <v>11</v>
      </c>
      <c r="D20" s="1133"/>
      <c r="E20" s="1133"/>
      <c r="F20" s="199" t="s">
        <v>996</v>
      </c>
      <c r="G20" s="219">
        <v>0</v>
      </c>
      <c r="H20" s="219">
        <v>703324.96</v>
      </c>
      <c r="I20" s="219">
        <v>546044.24</v>
      </c>
      <c r="J20" s="219">
        <v>104616.68</v>
      </c>
    </row>
    <row r="21" spans="3:10" ht="18.75" customHeight="1">
      <c r="C21" s="189">
        <v>12</v>
      </c>
      <c r="D21" s="1133"/>
      <c r="E21" s="1133"/>
      <c r="F21" s="199" t="s">
        <v>991</v>
      </c>
      <c r="G21" s="219">
        <v>0</v>
      </c>
      <c r="H21" s="219">
        <v>164824.96000000002</v>
      </c>
      <c r="I21" s="219">
        <v>218994.24</v>
      </c>
      <c r="J21" s="219">
        <v>26666.68</v>
      </c>
    </row>
    <row r="22" spans="3:10" ht="18.75" customHeight="1">
      <c r="C22" s="189" t="s">
        <v>884</v>
      </c>
      <c r="D22" s="1133"/>
      <c r="E22" s="1133"/>
      <c r="F22" s="199" t="s">
        <v>995</v>
      </c>
      <c r="G22" s="219">
        <v>0</v>
      </c>
      <c r="H22" s="219">
        <v>0</v>
      </c>
      <c r="I22" s="219">
        <v>0</v>
      </c>
      <c r="J22" s="219">
        <v>0</v>
      </c>
    </row>
    <row r="23" spans="3:10" ht="18.75" customHeight="1">
      <c r="C23" s="189" t="s">
        <v>178</v>
      </c>
      <c r="D23" s="1133"/>
      <c r="E23" s="1133"/>
      <c r="F23" s="199" t="s">
        <v>991</v>
      </c>
      <c r="G23" s="219">
        <v>0</v>
      </c>
      <c r="H23" s="219">
        <v>0</v>
      </c>
      <c r="I23" s="219">
        <v>0</v>
      </c>
      <c r="J23" s="219">
        <v>0</v>
      </c>
    </row>
    <row r="24" spans="3:10" ht="18.75" customHeight="1">
      <c r="C24" s="189" t="s">
        <v>885</v>
      </c>
      <c r="D24" s="1133"/>
      <c r="E24" s="1133"/>
      <c r="F24" s="199" t="s">
        <v>994</v>
      </c>
      <c r="G24" s="219">
        <v>0</v>
      </c>
      <c r="H24" s="219">
        <v>0</v>
      </c>
      <c r="I24" s="219">
        <v>0</v>
      </c>
      <c r="J24" s="219">
        <v>0</v>
      </c>
    </row>
    <row r="25" spans="3:10" ht="18.75" customHeight="1">
      <c r="C25" s="189" t="s">
        <v>180</v>
      </c>
      <c r="D25" s="1133"/>
      <c r="E25" s="1133"/>
      <c r="F25" s="199" t="s">
        <v>991</v>
      </c>
      <c r="G25" s="219">
        <v>0</v>
      </c>
      <c r="H25" s="219">
        <v>0</v>
      </c>
      <c r="I25" s="219">
        <v>0</v>
      </c>
      <c r="J25" s="219">
        <v>0</v>
      </c>
    </row>
    <row r="26" spans="3:10" ht="18.75" customHeight="1">
      <c r="C26" s="189" t="s">
        <v>886</v>
      </c>
      <c r="D26" s="1133"/>
      <c r="E26" s="1133"/>
      <c r="F26" s="199" t="s">
        <v>993</v>
      </c>
      <c r="G26" s="219">
        <v>0</v>
      </c>
      <c r="H26" s="219">
        <v>0</v>
      </c>
      <c r="I26" s="219">
        <v>0</v>
      </c>
      <c r="J26" s="219">
        <v>0</v>
      </c>
    </row>
    <row r="27" spans="3:10" ht="18.75" customHeight="1">
      <c r="C27" s="189" t="s">
        <v>887</v>
      </c>
      <c r="D27" s="1133"/>
      <c r="E27" s="1133"/>
      <c r="F27" s="199" t="s">
        <v>991</v>
      </c>
      <c r="G27" s="219">
        <v>0</v>
      </c>
      <c r="H27" s="219">
        <v>0</v>
      </c>
      <c r="I27" s="219">
        <v>0</v>
      </c>
      <c r="J27" s="219">
        <v>0</v>
      </c>
    </row>
    <row r="28" spans="3:10" ht="18.75" customHeight="1">
      <c r="C28" s="189">
        <v>15</v>
      </c>
      <c r="D28" s="1133"/>
      <c r="E28" s="1133"/>
      <c r="F28" s="199" t="s">
        <v>992</v>
      </c>
      <c r="G28" s="219">
        <v>0</v>
      </c>
      <c r="H28" s="219">
        <v>0</v>
      </c>
      <c r="I28" s="219">
        <v>0</v>
      </c>
      <c r="J28" s="219">
        <v>0</v>
      </c>
    </row>
    <row r="29" spans="3:10" ht="18.75" customHeight="1" thickBot="1">
      <c r="C29" s="321">
        <v>16</v>
      </c>
      <c r="D29" s="1136"/>
      <c r="E29" s="1136"/>
      <c r="F29" s="322" t="s">
        <v>991</v>
      </c>
      <c r="G29" s="406">
        <v>0</v>
      </c>
      <c r="H29" s="406">
        <v>0</v>
      </c>
      <c r="I29" s="406">
        <v>0</v>
      </c>
      <c r="J29" s="406">
        <v>0</v>
      </c>
    </row>
    <row r="30" spans="3:10" s="771" customFormat="1" ht="18.75" customHeight="1" thickBot="1">
      <c r="C30" s="300">
        <v>17</v>
      </c>
      <c r="D30" s="1021" t="s">
        <v>888</v>
      </c>
      <c r="E30" s="1021"/>
      <c r="F30" s="1021"/>
      <c r="G30" s="306">
        <v>1806245.0400000003</v>
      </c>
      <c r="H30" s="306">
        <v>4292071.1000000006</v>
      </c>
      <c r="I30" s="306">
        <v>8910938.0600000005</v>
      </c>
      <c r="J30" s="306">
        <v>1301603.9899999998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A4">
      <selection activeCell="H19" sqref="H19"/>
      <pageMargins left="0.70866141732283472" right="0.70866141732283472" top="0.74803149606299213" bottom="0.74803149606299213" header="0.31496062992125978" footer="0.31496062992125978"/>
      <pageSetup paperSize="9" scale="60" fitToHeight="0" orientation="landscape" cellComments="asDisplayed" r:id="rId1"/>
      <headerFooter>
        <oddHeader>&amp;CPL
Załącznik XXXIII</oddHeader>
        <oddFooter>&amp;C&amp;P</oddFooter>
      </headerFooter>
    </customSheetView>
  </customSheetViews>
  <mergeCells count="4">
    <mergeCell ref="D7:F7"/>
    <mergeCell ref="D8:E17"/>
    <mergeCell ref="D18:E29"/>
    <mergeCell ref="D30:F30"/>
  </mergeCells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2"/>
  <headerFooter>
    <oddHeader>&amp;CPL
Załącznik XXXIII</oddHeader>
    <oddFooter>&amp;C&amp;P</oddFooter>
  </headerFooter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C9D239"/>
    <pageSetUpPr fitToPage="1"/>
  </sheetPr>
  <dimension ref="C3:H27"/>
  <sheetViews>
    <sheetView showGridLines="0" zoomScaleNormal="100" zoomScalePageLayoutView="90" workbookViewId="0"/>
  </sheetViews>
  <sheetFormatPr defaultColWidth="9.140625" defaultRowHeight="15"/>
  <cols>
    <col min="1" max="2" width="6" style="184" customWidth="1"/>
    <col min="3" max="3" width="3.42578125" style="184" customWidth="1"/>
    <col min="4" max="4" width="119.140625" style="184" customWidth="1"/>
    <col min="5" max="5" width="24.42578125" style="184" customWidth="1"/>
    <col min="6" max="6" width="23.42578125" style="184" customWidth="1"/>
    <col min="7" max="7" width="21" style="184" customWidth="1"/>
    <col min="8" max="8" width="25" style="184" customWidth="1"/>
    <col min="9" max="9" width="25.42578125" style="184" customWidth="1"/>
    <col min="10" max="10" width="23.140625" style="184" customWidth="1"/>
    <col min="11" max="11" width="29.5703125" style="184" customWidth="1"/>
    <col min="12" max="12" width="22" style="184" customWidth="1"/>
    <col min="13" max="13" width="16.42578125" style="184" customWidth="1"/>
    <col min="14" max="14" width="14.85546875" style="184" customWidth="1"/>
    <col min="15" max="15" width="14.5703125" style="184" customWidth="1"/>
    <col min="16" max="16" width="31.5703125" style="184" customWidth="1"/>
    <col min="17" max="17" width="9.140625" style="184" customWidth="1"/>
    <col min="18" max="16384" width="9.140625" style="184"/>
  </cols>
  <sheetData>
    <row r="3" spans="3:8" ht="18.75">
      <c r="C3" s="39" t="s">
        <v>93</v>
      </c>
      <c r="D3" s="182"/>
    </row>
    <row r="4" spans="3:8">
      <c r="C4" s="19" t="s">
        <v>960</v>
      </c>
    </row>
    <row r="5" spans="3:8" ht="15.75" thickBot="1"/>
    <row r="6" spans="3:8">
      <c r="C6" s="182"/>
      <c r="D6" s="200"/>
      <c r="E6" s="501" t="s">
        <v>102</v>
      </c>
      <c r="F6" s="501" t="s">
        <v>103</v>
      </c>
      <c r="G6" s="501" t="s">
        <v>104</v>
      </c>
      <c r="H6" s="501" t="s">
        <v>140</v>
      </c>
    </row>
    <row r="7" spans="3:8" ht="26.1" customHeight="1" thickBot="1">
      <c r="C7" s="565"/>
      <c r="D7" s="566"/>
      <c r="E7" s="330" t="s">
        <v>874</v>
      </c>
      <c r="F7" s="330" t="s">
        <v>875</v>
      </c>
      <c r="G7" s="330" t="s">
        <v>876</v>
      </c>
      <c r="H7" s="330" t="s">
        <v>877</v>
      </c>
    </row>
    <row r="8" spans="3:8" ht="15.75" thickBot="1">
      <c r="C8" s="323"/>
      <c r="D8" s="1139" t="s">
        <v>889</v>
      </c>
      <c r="E8" s="1143"/>
      <c r="F8" s="1144"/>
      <c r="G8" s="1145"/>
      <c r="H8" s="769"/>
    </row>
    <row r="9" spans="3:8">
      <c r="C9" s="194">
        <v>1</v>
      </c>
      <c r="D9" s="198" t="s">
        <v>890</v>
      </c>
      <c r="E9" s="190">
        <v>0</v>
      </c>
      <c r="F9" s="190">
        <v>0</v>
      </c>
      <c r="G9" s="190">
        <v>0</v>
      </c>
      <c r="H9" s="190">
        <v>0</v>
      </c>
    </row>
    <row r="10" spans="3:8">
      <c r="C10" s="189">
        <v>2</v>
      </c>
      <c r="D10" s="199" t="s">
        <v>891</v>
      </c>
      <c r="E10" s="190">
        <v>0</v>
      </c>
      <c r="F10" s="190">
        <v>0</v>
      </c>
      <c r="G10" s="190">
        <v>0</v>
      </c>
      <c r="H10" s="190">
        <v>0</v>
      </c>
    </row>
    <row r="11" spans="3:8" ht="17.25" customHeight="1" thickBot="1">
      <c r="C11" s="321">
        <v>3</v>
      </c>
      <c r="D11" s="322" t="s">
        <v>1002</v>
      </c>
      <c r="E11" s="404">
        <v>0</v>
      </c>
      <c r="F11" s="404">
        <v>0</v>
      </c>
      <c r="G11" s="404">
        <v>0</v>
      </c>
      <c r="H11" s="404">
        <v>0</v>
      </c>
    </row>
    <row r="12" spans="3:8" ht="15.75" thickBot="1">
      <c r="C12" s="323"/>
      <c r="D12" s="1139" t="s">
        <v>892</v>
      </c>
      <c r="E12" s="1140"/>
      <c r="F12" s="1141"/>
      <c r="G12" s="1142"/>
      <c r="H12" s="770"/>
    </row>
    <row r="13" spans="3:8">
      <c r="C13" s="194">
        <v>4</v>
      </c>
      <c r="D13" s="198" t="s">
        <v>893</v>
      </c>
      <c r="E13" s="404">
        <v>0</v>
      </c>
      <c r="F13" s="404">
        <v>0</v>
      </c>
      <c r="G13" s="404">
        <v>0</v>
      </c>
      <c r="H13" s="404">
        <v>0</v>
      </c>
    </row>
    <row r="14" spans="3:8" ht="15.75" thickBot="1">
      <c r="C14" s="321">
        <v>5</v>
      </c>
      <c r="D14" s="322" t="s">
        <v>894</v>
      </c>
      <c r="E14" s="404">
        <v>0</v>
      </c>
      <c r="F14" s="404">
        <v>0</v>
      </c>
      <c r="G14" s="404">
        <v>0</v>
      </c>
      <c r="H14" s="404">
        <v>0</v>
      </c>
    </row>
    <row r="15" spans="3:8" ht="15.75" thickBot="1">
      <c r="C15" s="323"/>
      <c r="D15" s="1139" t="s">
        <v>895</v>
      </c>
      <c r="E15" s="1140"/>
      <c r="F15" s="1141"/>
      <c r="G15" s="1142"/>
      <c r="H15" s="770"/>
    </row>
    <row r="16" spans="3:8">
      <c r="C16" s="194">
        <v>6</v>
      </c>
      <c r="D16" s="198" t="s">
        <v>896</v>
      </c>
      <c r="E16" s="190">
        <v>0</v>
      </c>
      <c r="F16" s="190">
        <v>0</v>
      </c>
      <c r="G16" s="403">
        <v>1</v>
      </c>
      <c r="H16" s="190">
        <v>0</v>
      </c>
    </row>
    <row r="17" spans="3:8">
      <c r="C17" s="189">
        <v>7</v>
      </c>
      <c r="D17" s="199" t="s">
        <v>897</v>
      </c>
      <c r="E17" s="190">
        <v>0</v>
      </c>
      <c r="F17" s="190">
        <v>0</v>
      </c>
      <c r="G17" s="190">
        <v>24500</v>
      </c>
      <c r="H17" s="190">
        <v>0</v>
      </c>
    </row>
    <row r="18" spans="3:8">
      <c r="C18" s="189">
        <v>8</v>
      </c>
      <c r="D18" s="199" t="s">
        <v>1001</v>
      </c>
      <c r="E18" s="190">
        <v>0</v>
      </c>
      <c r="F18" s="190">
        <v>0</v>
      </c>
      <c r="G18" s="190">
        <v>24500</v>
      </c>
      <c r="H18" s="190">
        <v>0</v>
      </c>
    </row>
    <row r="19" spans="3:8">
      <c r="C19" s="189">
        <v>9</v>
      </c>
      <c r="D19" s="199" t="s">
        <v>1000</v>
      </c>
      <c r="E19" s="190">
        <v>0</v>
      </c>
      <c r="F19" s="190">
        <v>0</v>
      </c>
      <c r="G19" s="190">
        <v>0</v>
      </c>
      <c r="H19" s="190">
        <v>0</v>
      </c>
    </row>
    <row r="20" spans="3:8">
      <c r="C20" s="321">
        <v>10</v>
      </c>
      <c r="D20" s="322" t="s">
        <v>999</v>
      </c>
      <c r="E20" s="404">
        <v>0</v>
      </c>
      <c r="F20" s="404">
        <v>0</v>
      </c>
      <c r="G20" s="404">
        <v>24500</v>
      </c>
      <c r="H20" s="404">
        <v>0</v>
      </c>
    </row>
    <row r="21" spans="3:8" ht="15.75" thickBot="1">
      <c r="C21" s="315">
        <v>11</v>
      </c>
      <c r="D21" s="332" t="s">
        <v>998</v>
      </c>
      <c r="E21" s="337">
        <v>0</v>
      </c>
      <c r="F21" s="337">
        <v>0</v>
      </c>
      <c r="G21" s="337">
        <v>24500</v>
      </c>
      <c r="H21" s="337">
        <v>0</v>
      </c>
    </row>
    <row r="27" spans="3:8">
      <c r="D27" s="1137"/>
      <c r="E27" s="1138"/>
      <c r="F27" s="1138"/>
      <c r="G27" s="1138"/>
      <c r="H27" s="1138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scale="60" fitToHeight="0" orientation="landscape" cellComments="asDisplayed" r:id="rId1"/>
      <headerFooter>
        <oddHeader>&amp;CPL
Załącznik XXXIII</oddHeader>
        <oddFooter>&amp;C&amp;P</oddFooter>
      </headerFooter>
    </customSheetView>
  </customSheetViews>
  <mergeCells count="7">
    <mergeCell ref="D27:H27"/>
    <mergeCell ref="D15:E15"/>
    <mergeCell ref="F15:G15"/>
    <mergeCell ref="D8:E8"/>
    <mergeCell ref="F8:G8"/>
    <mergeCell ref="D12:E12"/>
    <mergeCell ref="F12:G12"/>
  </mergeCells>
  <conditionalFormatting sqref="E9:H11">
    <cfRule type="cellIs" dxfId="15" priority="3" stopIfTrue="1" operator="lessThan">
      <formula>0</formula>
    </cfRule>
  </conditionalFormatting>
  <conditionalFormatting sqref="E16:H20">
    <cfRule type="cellIs" dxfId="14" priority="2" stopIfTrue="1" operator="lessThan">
      <formula>0</formula>
    </cfRule>
  </conditionalFormatting>
  <conditionalFormatting sqref="E13:H14">
    <cfRule type="cellIs" dxfId="13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2"/>
  <headerFooter>
    <oddHeader>&amp;CPL
Załącznik XXXIII</oddHeader>
    <oddFooter>&amp;C&amp;P</oddFooter>
  </headerFooter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C9D239"/>
    <pageSetUpPr fitToPage="1"/>
  </sheetPr>
  <dimension ref="C2:Z32"/>
  <sheetViews>
    <sheetView showGridLines="0" zoomScaleNormal="100" zoomScalePageLayoutView="90" workbookViewId="0"/>
  </sheetViews>
  <sheetFormatPr defaultColWidth="9.140625" defaultRowHeight="15"/>
  <cols>
    <col min="1" max="1" width="4.5703125" style="184" customWidth="1"/>
    <col min="2" max="2" width="3.85546875" style="184" customWidth="1"/>
    <col min="3" max="3" width="3" style="184" bestFit="1" customWidth="1"/>
    <col min="4" max="4" width="54.140625" style="184" customWidth="1"/>
    <col min="5" max="9" width="24.5703125" style="184" customWidth="1"/>
    <col min="10" max="10" width="24.5703125" style="8" customWidth="1"/>
    <col min="11" max="12" width="24.5703125" style="184" customWidth="1"/>
    <col min="13" max="13" width="9.140625" style="184" customWidth="1"/>
    <col min="14" max="14" width="255.5703125" style="184" bestFit="1" customWidth="1"/>
    <col min="15" max="15" width="9.140625" style="184" customWidth="1"/>
    <col min="16" max="16384" width="9.140625" style="184"/>
  </cols>
  <sheetData>
    <row r="2" spans="3:26">
      <c r="D2" s="182"/>
      <c r="E2" s="182"/>
      <c r="F2" s="182"/>
      <c r="G2" s="182"/>
      <c r="H2" s="182"/>
      <c r="I2" s="182"/>
      <c r="J2" s="202"/>
      <c r="K2" s="182"/>
      <c r="L2" s="182"/>
    </row>
    <row r="3" spans="3:26" ht="18.75">
      <c r="D3" s="39" t="s">
        <v>898</v>
      </c>
      <c r="E3" s="182"/>
      <c r="F3" s="182"/>
      <c r="G3" s="182"/>
      <c r="H3" s="182"/>
      <c r="I3" s="182"/>
      <c r="J3" s="202"/>
      <c r="K3" s="182"/>
      <c r="L3" s="182"/>
    </row>
    <row r="4" spans="3:26">
      <c r="D4" s="203" t="s">
        <v>960</v>
      </c>
      <c r="E4" s="204"/>
      <c r="F4" s="204"/>
      <c r="G4" s="204"/>
      <c r="H4" s="204"/>
      <c r="I4" s="204"/>
      <c r="J4" s="205"/>
      <c r="K4" s="204"/>
      <c r="L4" s="182"/>
    </row>
    <row r="5" spans="3:26" ht="19.5" customHeight="1" thickBot="1">
      <c r="D5" s="249"/>
      <c r="E5" s="326"/>
      <c r="F5" s="327"/>
      <c r="G5" s="327"/>
      <c r="H5" s="327"/>
      <c r="I5" s="327"/>
      <c r="J5" s="328"/>
      <c r="K5" s="326"/>
      <c r="L5" s="326"/>
    </row>
    <row r="6" spans="3:26" ht="22.5" customHeight="1">
      <c r="C6" s="201"/>
      <c r="D6" s="325"/>
      <c r="E6" s="504" t="s">
        <v>102</v>
      </c>
      <c r="F6" s="504" t="s">
        <v>103</v>
      </c>
      <c r="G6" s="504" t="s">
        <v>104</v>
      </c>
      <c r="H6" s="504" t="s">
        <v>140</v>
      </c>
      <c r="I6" s="504" t="s">
        <v>141</v>
      </c>
      <c r="J6" s="504" t="s">
        <v>207</v>
      </c>
      <c r="K6" s="504" t="s">
        <v>899</v>
      </c>
      <c r="L6" s="504" t="s">
        <v>900</v>
      </c>
    </row>
    <row r="7" spans="3:26" ht="100.5" customHeight="1" thickBot="1">
      <c r="C7" s="329"/>
      <c r="D7" s="330" t="s">
        <v>901</v>
      </c>
      <c r="E7" s="768" t="s">
        <v>902</v>
      </c>
      <c r="F7" s="768" t="s">
        <v>903</v>
      </c>
      <c r="G7" s="768" t="s">
        <v>904</v>
      </c>
      <c r="H7" s="768" t="s">
        <v>905</v>
      </c>
      <c r="I7" s="768" t="s">
        <v>906</v>
      </c>
      <c r="J7" s="768" t="s">
        <v>907</v>
      </c>
      <c r="K7" s="768" t="s">
        <v>908</v>
      </c>
      <c r="L7" s="768" t="s">
        <v>909</v>
      </c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3:26">
      <c r="C8" s="196">
        <v>1</v>
      </c>
      <c r="D8" s="198" t="s">
        <v>874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</row>
    <row r="9" spans="3:26">
      <c r="C9" s="187">
        <v>2</v>
      </c>
      <c r="D9" s="199" t="s">
        <v>1006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</row>
    <row r="10" spans="3:26">
      <c r="C10" s="187">
        <v>3</v>
      </c>
      <c r="D10" s="199" t="s">
        <v>1005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</row>
    <row r="11" spans="3:26">
      <c r="C11" s="187">
        <v>4</v>
      </c>
      <c r="D11" s="199" t="s">
        <v>1004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</row>
    <row r="12" spans="3:26">
      <c r="C12" s="187">
        <v>5</v>
      </c>
      <c r="D12" s="199" t="s">
        <v>1003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</row>
    <row r="13" spans="3:26">
      <c r="C13" s="187">
        <v>6</v>
      </c>
      <c r="D13" s="199" t="s">
        <v>1007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</row>
    <row r="14" spans="3:26">
      <c r="C14" s="187">
        <v>7</v>
      </c>
      <c r="D14" s="199" t="s">
        <v>911</v>
      </c>
      <c r="E14" s="219">
        <v>493615.74</v>
      </c>
      <c r="F14" s="219">
        <v>162939.14000000001</v>
      </c>
      <c r="G14" s="219">
        <v>330676.59999999998</v>
      </c>
      <c r="H14" s="219">
        <v>0</v>
      </c>
      <c r="I14" s="219">
        <v>0</v>
      </c>
      <c r="J14" s="219">
        <v>0</v>
      </c>
      <c r="K14" s="219">
        <v>67064.14</v>
      </c>
      <c r="L14" s="219">
        <v>0</v>
      </c>
    </row>
    <row r="15" spans="3:26">
      <c r="C15" s="187">
        <v>8</v>
      </c>
      <c r="D15" s="199" t="s">
        <v>1006</v>
      </c>
      <c r="E15" s="219">
        <v>493615.74</v>
      </c>
      <c r="F15" s="219">
        <v>162939.14000000001</v>
      </c>
      <c r="G15" s="219">
        <v>330676.59999999998</v>
      </c>
      <c r="H15" s="219">
        <v>0</v>
      </c>
      <c r="I15" s="219">
        <v>0</v>
      </c>
      <c r="J15" s="219">
        <v>0</v>
      </c>
      <c r="K15" s="219">
        <v>67064.14</v>
      </c>
      <c r="L15" s="219">
        <v>0</v>
      </c>
    </row>
    <row r="16" spans="3:26">
      <c r="C16" s="187">
        <v>9</v>
      </c>
      <c r="D16" s="199" t="s">
        <v>1005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</row>
    <row r="17" spans="3:14">
      <c r="C17" s="187">
        <v>10</v>
      </c>
      <c r="D17" s="199" t="s">
        <v>1004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</row>
    <row r="18" spans="3:14">
      <c r="C18" s="187">
        <v>11</v>
      </c>
      <c r="D18" s="199" t="s">
        <v>1003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</row>
    <row r="19" spans="3:14">
      <c r="C19" s="187">
        <v>12</v>
      </c>
      <c r="D19" s="199" t="s">
        <v>1007</v>
      </c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</row>
    <row r="20" spans="3:14">
      <c r="C20" s="187">
        <v>13</v>
      </c>
      <c r="D20" s="199" t="s">
        <v>876</v>
      </c>
      <c r="E20" s="219">
        <v>113333.34</v>
      </c>
      <c r="F20" s="219">
        <v>73333.34</v>
      </c>
      <c r="G20" s="219">
        <v>40000</v>
      </c>
      <c r="H20" s="219">
        <v>0</v>
      </c>
      <c r="I20" s="219">
        <v>0</v>
      </c>
      <c r="J20" s="219">
        <v>0</v>
      </c>
      <c r="K20" s="219">
        <v>73333.34</v>
      </c>
      <c r="L20" s="219">
        <v>0</v>
      </c>
    </row>
    <row r="21" spans="3:14">
      <c r="C21" s="187">
        <v>14</v>
      </c>
      <c r="D21" s="199" t="s">
        <v>1006</v>
      </c>
      <c r="E21" s="219">
        <v>113333.34</v>
      </c>
      <c r="F21" s="219">
        <v>73333.34</v>
      </c>
      <c r="G21" s="219">
        <v>40000</v>
      </c>
      <c r="H21" s="219">
        <v>0</v>
      </c>
      <c r="I21" s="219">
        <v>0</v>
      </c>
      <c r="J21" s="219">
        <v>0</v>
      </c>
      <c r="K21" s="219">
        <v>73333.34</v>
      </c>
      <c r="L21" s="219">
        <v>0</v>
      </c>
    </row>
    <row r="22" spans="3:14">
      <c r="C22" s="187">
        <v>15</v>
      </c>
      <c r="D22" s="199" t="s">
        <v>1005</v>
      </c>
      <c r="E22" s="219">
        <v>0</v>
      </c>
      <c r="F22" s="219">
        <v>0</v>
      </c>
      <c r="G22" s="219">
        <v>0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</row>
    <row r="23" spans="3:14">
      <c r="C23" s="187">
        <v>16</v>
      </c>
      <c r="D23" s="199" t="s">
        <v>1004</v>
      </c>
      <c r="E23" s="219">
        <v>0</v>
      </c>
      <c r="F23" s="219">
        <v>0</v>
      </c>
      <c r="G23" s="219">
        <v>0</v>
      </c>
      <c r="H23" s="219">
        <v>0</v>
      </c>
      <c r="I23" s="219">
        <v>0</v>
      </c>
      <c r="J23" s="219">
        <v>0</v>
      </c>
      <c r="K23" s="219">
        <v>0</v>
      </c>
      <c r="L23" s="219">
        <v>0</v>
      </c>
    </row>
    <row r="24" spans="3:14">
      <c r="C24" s="187">
        <v>17</v>
      </c>
      <c r="D24" s="199" t="s">
        <v>1003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</row>
    <row r="25" spans="3:14">
      <c r="C25" s="187">
        <v>18</v>
      </c>
      <c r="D25" s="199" t="s">
        <v>1007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</row>
    <row r="26" spans="3:14">
      <c r="C26" s="187">
        <v>19</v>
      </c>
      <c r="D26" s="199" t="s">
        <v>877</v>
      </c>
      <c r="E26" s="219">
        <v>26666.68</v>
      </c>
      <c r="F26" s="219">
        <v>26666.68</v>
      </c>
      <c r="G26" s="219">
        <v>0</v>
      </c>
      <c r="H26" s="219">
        <v>0</v>
      </c>
      <c r="I26" s="219">
        <v>0</v>
      </c>
      <c r="J26" s="219">
        <v>0</v>
      </c>
      <c r="K26" s="219">
        <v>26666.68</v>
      </c>
      <c r="L26" s="219">
        <v>0</v>
      </c>
    </row>
    <row r="27" spans="3:14">
      <c r="C27" s="187">
        <v>20</v>
      </c>
      <c r="D27" s="199" t="s">
        <v>1006</v>
      </c>
      <c r="E27" s="219">
        <v>26666.68</v>
      </c>
      <c r="F27" s="219">
        <v>26666.68</v>
      </c>
      <c r="G27" s="219">
        <v>0</v>
      </c>
      <c r="H27" s="219">
        <v>0</v>
      </c>
      <c r="I27" s="219">
        <v>0</v>
      </c>
      <c r="J27" s="219">
        <v>0</v>
      </c>
      <c r="K27" s="219">
        <v>26666.68</v>
      </c>
      <c r="L27" s="219">
        <v>0</v>
      </c>
      <c r="N27" s="10"/>
    </row>
    <row r="28" spans="3:14">
      <c r="C28" s="187">
        <v>21</v>
      </c>
      <c r="D28" s="199" t="s">
        <v>1005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219">
        <v>0</v>
      </c>
    </row>
    <row r="29" spans="3:14">
      <c r="C29" s="187">
        <v>22</v>
      </c>
      <c r="D29" s="199" t="s">
        <v>1004</v>
      </c>
      <c r="E29" s="219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</row>
    <row r="30" spans="3:14">
      <c r="C30" s="187">
        <v>23</v>
      </c>
      <c r="D30" s="199" t="s">
        <v>1003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</row>
    <row r="31" spans="3:14" ht="15.75" thickBot="1">
      <c r="C31" s="331">
        <v>24</v>
      </c>
      <c r="D31" s="322" t="s">
        <v>910</v>
      </c>
      <c r="E31" s="406">
        <v>0</v>
      </c>
      <c r="F31" s="406">
        <v>0</v>
      </c>
      <c r="G31" s="406">
        <v>0</v>
      </c>
      <c r="H31" s="406">
        <v>0</v>
      </c>
      <c r="I31" s="406">
        <v>0</v>
      </c>
      <c r="J31" s="406">
        <v>0</v>
      </c>
      <c r="K31" s="406">
        <v>0</v>
      </c>
      <c r="L31" s="406">
        <v>0</v>
      </c>
    </row>
    <row r="32" spans="3:14" s="1" customFormat="1" ht="15.75" thickBot="1">
      <c r="C32" s="765">
        <v>25</v>
      </c>
      <c r="D32" s="766" t="s">
        <v>912</v>
      </c>
      <c r="E32" s="767">
        <v>633615.76</v>
      </c>
      <c r="F32" s="767">
        <v>262939.15999999997</v>
      </c>
      <c r="G32" s="767">
        <v>370676.6</v>
      </c>
      <c r="H32" s="767">
        <v>0</v>
      </c>
      <c r="I32" s="767">
        <v>0</v>
      </c>
      <c r="J32" s="767">
        <v>0</v>
      </c>
      <c r="K32" s="767">
        <v>167064.15999999997</v>
      </c>
      <c r="L32" s="767">
        <v>0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A4">
      <pageMargins left="0.70866141732283472" right="0.70866141732283472" top="0.74803149606299213" bottom="0.74803149606299213" header="0.31496062992125978" footer="0.31496062992125978"/>
      <pageSetup paperSize="9" scale="65" fitToHeight="0" orientation="landscape" cellComments="asDisplayed" r:id="rId1"/>
      <headerFooter>
        <oddHeader>&amp;CPL
Załącznik XXXIII</oddHeader>
        <oddFooter>&amp;C&amp;P</oddFooter>
      </headerFooter>
    </customSheetView>
  </customSheetViews>
  <pageMargins left="0.70866141732283472" right="0.70866141732283472" top="0.74803149606299213" bottom="0.74803149606299213" header="0.31496062992125978" footer="0.31496062992125978"/>
  <pageSetup paperSize="9" scale="65" fitToHeight="0" orientation="landscape" cellComments="asDisplayed" r:id="rId2"/>
  <headerFooter>
    <oddHeader>&amp;CPL
Załącznik XXXIII</oddHeader>
    <oddFooter>&amp;C&amp;P</oddFooter>
  </headerFooter>
  <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9D239"/>
  </sheetPr>
  <dimension ref="C3:E23"/>
  <sheetViews>
    <sheetView showGridLines="0" zoomScaleNormal="100" workbookViewId="0"/>
  </sheetViews>
  <sheetFormatPr defaultColWidth="9.140625" defaultRowHeight="15"/>
  <cols>
    <col min="1" max="2" width="7.140625" style="183" customWidth="1"/>
    <col min="3" max="3" width="3.5703125" style="183" customWidth="1"/>
    <col min="4" max="4" width="42.42578125" style="183" customWidth="1"/>
    <col min="5" max="5" width="48.140625" style="183" customWidth="1"/>
    <col min="6" max="8" width="9.140625" style="183"/>
    <col min="9" max="9" width="42.42578125" style="183" customWidth="1"/>
    <col min="10" max="10" width="48.140625" style="183" customWidth="1"/>
    <col min="11" max="16384" width="9.140625" style="183"/>
  </cols>
  <sheetData>
    <row r="3" spans="3:5" ht="18.75">
      <c r="C3" s="39" t="s">
        <v>94</v>
      </c>
      <c r="D3" s="203"/>
      <c r="E3" s="203"/>
    </row>
    <row r="4" spans="3:5">
      <c r="C4" s="203" t="s">
        <v>960</v>
      </c>
      <c r="D4" s="203"/>
      <c r="E4" s="203"/>
    </row>
    <row r="5" spans="3:5" ht="26.25" customHeight="1" thickBot="1">
      <c r="C5" s="206"/>
      <c r="D5" s="181"/>
      <c r="E5" s="181"/>
    </row>
    <row r="6" spans="3:5" ht="18" customHeight="1">
      <c r="C6" s="181"/>
      <c r="D6" s="568"/>
      <c r="E6" s="504" t="s">
        <v>102</v>
      </c>
    </row>
    <row r="7" spans="3:5" ht="29.1" customHeight="1" thickBot="1">
      <c r="C7" s="402"/>
      <c r="D7" s="567" t="s">
        <v>913</v>
      </c>
      <c r="E7" s="567" t="s">
        <v>914</v>
      </c>
    </row>
    <row r="8" spans="3:5" ht="18.75" customHeight="1">
      <c r="C8" s="198">
        <v>1</v>
      </c>
      <c r="D8" s="198" t="s">
        <v>915</v>
      </c>
      <c r="E8" s="749">
        <v>0</v>
      </c>
    </row>
    <row r="9" spans="3:5" ht="18.75" customHeight="1">
      <c r="C9" s="199">
        <v>2</v>
      </c>
      <c r="D9" s="199" t="s">
        <v>916</v>
      </c>
      <c r="E9" s="750">
        <v>0</v>
      </c>
    </row>
    <row r="10" spans="3:5" ht="18.75" customHeight="1">
      <c r="C10" s="199">
        <v>3</v>
      </c>
      <c r="D10" s="199" t="s">
        <v>917</v>
      </c>
      <c r="E10" s="750">
        <v>0</v>
      </c>
    </row>
    <row r="11" spans="3:5" ht="18.75" customHeight="1">
      <c r="C11" s="199">
        <v>4</v>
      </c>
      <c r="D11" s="199" t="s">
        <v>918</v>
      </c>
      <c r="E11" s="750">
        <v>0</v>
      </c>
    </row>
    <row r="12" spans="3:5" ht="18.75" customHeight="1">
      <c r="C12" s="199">
        <v>5</v>
      </c>
      <c r="D12" s="199" t="s">
        <v>919</v>
      </c>
      <c r="E12" s="750">
        <v>0</v>
      </c>
    </row>
    <row r="13" spans="3:5" ht="18.75" customHeight="1">
      <c r="C13" s="199">
        <v>6</v>
      </c>
      <c r="D13" s="199" t="s">
        <v>920</v>
      </c>
      <c r="E13" s="750">
        <v>0</v>
      </c>
    </row>
    <row r="14" spans="3:5" ht="18.75" customHeight="1">
      <c r="C14" s="199">
        <v>7</v>
      </c>
      <c r="D14" s="199" t="s">
        <v>921</v>
      </c>
      <c r="E14" s="750">
        <v>0</v>
      </c>
    </row>
    <row r="15" spans="3:5" ht="18.75" customHeight="1">
      <c r="C15" s="199">
        <v>8</v>
      </c>
      <c r="D15" s="199" t="s">
        <v>922</v>
      </c>
      <c r="E15" s="750">
        <v>0</v>
      </c>
    </row>
    <row r="16" spans="3:5" ht="18.75" customHeight="1">
      <c r="C16" s="199">
        <v>9</v>
      </c>
      <c r="D16" s="199" t="s">
        <v>923</v>
      </c>
      <c r="E16" s="750">
        <v>0</v>
      </c>
    </row>
    <row r="17" spans="3:5" ht="18.75" customHeight="1">
      <c r="C17" s="199">
        <v>10</v>
      </c>
      <c r="D17" s="199" t="s">
        <v>924</v>
      </c>
      <c r="E17" s="750">
        <v>0</v>
      </c>
    </row>
    <row r="18" spans="3:5" ht="18.75" customHeight="1">
      <c r="C18" s="199">
        <v>11</v>
      </c>
      <c r="D18" s="199" t="s">
        <v>925</v>
      </c>
      <c r="E18" s="750">
        <v>0</v>
      </c>
    </row>
    <row r="19" spans="3:5" ht="18.75" customHeight="1" thickBot="1">
      <c r="C19" s="332">
        <v>12</v>
      </c>
      <c r="D19" s="332" t="s">
        <v>1349</v>
      </c>
      <c r="E19" s="751">
        <v>0</v>
      </c>
    </row>
    <row r="23" spans="3:5">
      <c r="E23" s="2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orientation="landscape"/>
      <headerFooter>
        <oddHeader>&amp;CPL 
Załącznik XXXIII</oddHeader>
        <oddFooter>&amp;C&amp;P</oddFooter>
      </headerFooter>
    </customSheetView>
  </customSheetView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 
Załącznik XXXIII</oddHeader>
    <oddFooter>&amp;C&amp;P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C9D239"/>
  </sheetPr>
  <dimension ref="C3:N14"/>
  <sheetViews>
    <sheetView showGridLines="0" zoomScaleNormal="100" workbookViewId="0"/>
  </sheetViews>
  <sheetFormatPr defaultColWidth="9.140625" defaultRowHeight="15"/>
  <cols>
    <col min="1" max="2" width="6.5703125" style="184" customWidth="1"/>
    <col min="3" max="3" width="4.140625" style="184" customWidth="1"/>
    <col min="4" max="4" width="56.42578125" style="184" customWidth="1"/>
    <col min="5" max="14" width="17" style="184" customWidth="1"/>
    <col min="15" max="15" width="9.140625" style="184" customWidth="1"/>
    <col min="16" max="16384" width="9.140625" style="184"/>
  </cols>
  <sheetData>
    <row r="3" spans="3:14" ht="18.75">
      <c r="C3" s="39" t="s">
        <v>95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3:14" ht="15.75" thickBot="1">
      <c r="C4" s="203" t="s">
        <v>960</v>
      </c>
      <c r="D4" s="207"/>
      <c r="E4" s="209"/>
      <c r="F4" s="209"/>
      <c r="G4" s="209"/>
      <c r="H4" s="210"/>
      <c r="I4" s="210"/>
      <c r="J4" s="210"/>
      <c r="K4" s="210"/>
      <c r="L4" s="210"/>
      <c r="M4" s="210"/>
      <c r="N4" s="210"/>
    </row>
    <row r="5" spans="3:14" ht="15" customHeight="1">
      <c r="C5" s="182"/>
      <c r="D5" s="182"/>
      <c r="E5" s="504" t="s">
        <v>927</v>
      </c>
      <c r="F5" s="504" t="s">
        <v>103</v>
      </c>
      <c r="G5" s="753" t="s">
        <v>104</v>
      </c>
      <c r="H5" s="759" t="s">
        <v>140</v>
      </c>
      <c r="I5" s="504" t="s">
        <v>141</v>
      </c>
      <c r="J5" s="504" t="s">
        <v>207</v>
      </c>
      <c r="K5" s="504" t="s">
        <v>208</v>
      </c>
      <c r="L5" s="504" t="s">
        <v>223</v>
      </c>
      <c r="M5" s="753" t="s">
        <v>413</v>
      </c>
      <c r="N5" s="504" t="s">
        <v>414</v>
      </c>
    </row>
    <row r="6" spans="3:14" ht="15" customHeight="1" thickBot="1">
      <c r="C6" s="182"/>
      <c r="D6" s="208"/>
      <c r="E6" s="1146" t="s">
        <v>928</v>
      </c>
      <c r="F6" s="1146"/>
      <c r="G6" s="1147"/>
      <c r="H6" s="1148" t="s">
        <v>929</v>
      </c>
      <c r="I6" s="1146"/>
      <c r="J6" s="1146"/>
      <c r="K6" s="1146"/>
      <c r="L6" s="1146"/>
      <c r="M6" s="1147"/>
      <c r="N6" s="569"/>
    </row>
    <row r="7" spans="3:14" ht="45.6" customHeight="1" thickBot="1">
      <c r="C7" s="318"/>
      <c r="D7" s="318"/>
      <c r="E7" s="569" t="s">
        <v>874</v>
      </c>
      <c r="F7" s="569" t="s">
        <v>911</v>
      </c>
      <c r="G7" s="754" t="s">
        <v>930</v>
      </c>
      <c r="H7" s="760" t="s">
        <v>931</v>
      </c>
      <c r="I7" s="569" t="s">
        <v>932</v>
      </c>
      <c r="J7" s="569" t="s">
        <v>933</v>
      </c>
      <c r="K7" s="569" t="s">
        <v>1350</v>
      </c>
      <c r="L7" s="569" t="s">
        <v>934</v>
      </c>
      <c r="M7" s="754" t="s">
        <v>1351</v>
      </c>
      <c r="N7" s="570" t="s">
        <v>788</v>
      </c>
    </row>
    <row r="8" spans="3:14" ht="20.25" customHeight="1">
      <c r="C8" s="320">
        <v>1</v>
      </c>
      <c r="D8" s="320" t="s">
        <v>935</v>
      </c>
      <c r="E8" s="407"/>
      <c r="F8" s="407"/>
      <c r="G8" s="755"/>
      <c r="H8" s="761"/>
      <c r="I8" s="407"/>
      <c r="J8" s="407"/>
      <c r="K8" s="407"/>
      <c r="L8" s="407"/>
      <c r="M8" s="755" t="s">
        <v>1067</v>
      </c>
      <c r="N8" s="752">
        <v>77</v>
      </c>
    </row>
    <row r="9" spans="3:14" ht="20.25" customHeight="1">
      <c r="C9" s="198">
        <v>2</v>
      </c>
      <c r="D9" s="198" t="s">
        <v>1012</v>
      </c>
      <c r="E9" s="221">
        <v>21</v>
      </c>
      <c r="F9" s="221">
        <v>8</v>
      </c>
      <c r="G9" s="756">
        <v>29</v>
      </c>
      <c r="H9" s="762"/>
      <c r="I9" s="220"/>
      <c r="J9" s="220"/>
      <c r="K9" s="220"/>
      <c r="L9" s="220"/>
      <c r="M9" s="757"/>
      <c r="N9" s="220"/>
    </row>
    <row r="10" spans="3:14" ht="20.25" customHeight="1">
      <c r="C10" s="198">
        <v>3</v>
      </c>
      <c r="D10" s="198" t="s">
        <v>1011</v>
      </c>
      <c r="E10" s="220"/>
      <c r="F10" s="220"/>
      <c r="G10" s="757"/>
      <c r="H10" s="763">
        <v>2</v>
      </c>
      <c r="I10" s="221">
        <v>1</v>
      </c>
      <c r="J10" s="221">
        <v>2</v>
      </c>
      <c r="K10" s="221">
        <v>2</v>
      </c>
      <c r="L10" s="221">
        <v>3</v>
      </c>
      <c r="M10" s="756">
        <v>27</v>
      </c>
      <c r="N10" s="220"/>
    </row>
    <row r="11" spans="3:14" ht="20.25" customHeight="1">
      <c r="C11" s="198">
        <v>4</v>
      </c>
      <c r="D11" s="198" t="s">
        <v>1010</v>
      </c>
      <c r="E11" s="220"/>
      <c r="F11" s="220"/>
      <c r="G11" s="757"/>
      <c r="H11" s="763">
        <v>3</v>
      </c>
      <c r="I11" s="221">
        <v>0</v>
      </c>
      <c r="J11" s="221">
        <v>0</v>
      </c>
      <c r="K11" s="221">
        <v>0</v>
      </c>
      <c r="L11" s="221">
        <v>2</v>
      </c>
      <c r="M11" s="756">
        <v>6</v>
      </c>
      <c r="N11" s="220"/>
    </row>
    <row r="12" spans="3:14" ht="20.25" customHeight="1">
      <c r="C12" s="198">
        <v>5</v>
      </c>
      <c r="D12" s="198" t="s">
        <v>936</v>
      </c>
      <c r="E12" s="221">
        <v>1806245.0400000003</v>
      </c>
      <c r="F12" s="221">
        <v>4292071.1000000006</v>
      </c>
      <c r="G12" s="756">
        <v>6098316.1400000006</v>
      </c>
      <c r="H12" s="763">
        <v>738891.51000000013</v>
      </c>
      <c r="I12" s="221">
        <v>381500.69</v>
      </c>
      <c r="J12" s="221">
        <v>759117.45</v>
      </c>
      <c r="K12" s="221">
        <v>376322.89</v>
      </c>
      <c r="L12" s="221">
        <v>802064.67999999993</v>
      </c>
      <c r="M12" s="756">
        <v>7154644.8300000001</v>
      </c>
      <c r="N12" s="220"/>
    </row>
    <row r="13" spans="3:14" ht="20.25" customHeight="1">
      <c r="C13" s="198">
        <v>6</v>
      </c>
      <c r="D13" s="198" t="s">
        <v>1009</v>
      </c>
      <c r="E13" s="221">
        <v>0</v>
      </c>
      <c r="F13" s="221">
        <v>703324.96</v>
      </c>
      <c r="G13" s="756">
        <v>703324.96</v>
      </c>
      <c r="H13" s="763">
        <v>152300.01999999999</v>
      </c>
      <c r="I13" s="221">
        <v>31700</v>
      </c>
      <c r="J13" s="221">
        <v>53700</v>
      </c>
      <c r="K13" s="221">
        <v>24500</v>
      </c>
      <c r="L13" s="221">
        <v>18466.669999999998</v>
      </c>
      <c r="M13" s="756">
        <v>369994.23</v>
      </c>
      <c r="N13" s="220"/>
    </row>
    <row r="14" spans="3:14" ht="20.25" customHeight="1" thickBot="1">
      <c r="C14" s="332">
        <v>7</v>
      </c>
      <c r="D14" s="332" t="s">
        <v>1008</v>
      </c>
      <c r="E14" s="337">
        <v>1806245.0400000003</v>
      </c>
      <c r="F14" s="337">
        <v>3588746.14</v>
      </c>
      <c r="G14" s="758">
        <v>5394991.1800000006</v>
      </c>
      <c r="H14" s="764">
        <v>586591.49000000011</v>
      </c>
      <c r="I14" s="337">
        <v>349800.69</v>
      </c>
      <c r="J14" s="337">
        <v>705417.45</v>
      </c>
      <c r="K14" s="337">
        <v>351822.89</v>
      </c>
      <c r="L14" s="337">
        <v>783598.01</v>
      </c>
      <c r="M14" s="758">
        <v>6784650.5999999996</v>
      </c>
      <c r="N14" s="338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scale="51" fitToWidth="0" fitToHeight="0" orientation="landscape" cellComments="asDisplayed" r:id="rId1"/>
      <headerFooter>
        <oddHeader>&amp;CPL
Załącznik XXXIII</oddHeader>
        <oddFooter>&amp;C&amp;P</oddFooter>
      </headerFooter>
    </customSheetView>
  </customSheetViews>
  <mergeCells count="2">
    <mergeCell ref="E6:G6"/>
    <mergeCell ref="H6:M6"/>
  </mergeCells>
  <pageMargins left="0.70866141732283472" right="0.70866141732283472" top="0.74803149606299213" bottom="0.74803149606299213" header="0.31496062992125978" footer="0.31496062992125978"/>
  <pageSetup paperSize="9" scale="51" fitToWidth="0" fitToHeight="0" orientation="landscape" cellComments="asDisplayed" r:id="rId2"/>
  <headerFooter>
    <oddHeader>&amp;CPL
Załącznik XXXIII</oddHeader>
    <oddFooter>&amp;C&amp;P</oddFooter>
  </headerFooter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C9D239"/>
  </sheetPr>
  <dimension ref="C3:L17"/>
  <sheetViews>
    <sheetView showGridLines="0" zoomScaleNormal="100" workbookViewId="0"/>
  </sheetViews>
  <sheetFormatPr defaultColWidth="8.5703125" defaultRowHeight="15"/>
  <cols>
    <col min="1" max="2" width="5" style="717" customWidth="1"/>
    <col min="3" max="3" width="4.42578125" style="717" customWidth="1"/>
    <col min="4" max="4" width="47.140625" style="717" customWidth="1"/>
    <col min="5" max="9" width="17.5703125" style="717" customWidth="1"/>
    <col min="10" max="10" width="19.42578125" style="717" customWidth="1"/>
    <col min="11" max="12" width="17.5703125" style="717" customWidth="1"/>
    <col min="13" max="16384" width="8.5703125" style="717"/>
  </cols>
  <sheetData>
    <row r="3" spans="3:12" ht="26.25">
      <c r="C3" s="122" t="s">
        <v>96</v>
      </c>
      <c r="D3" s="772"/>
      <c r="E3" s="212"/>
      <c r="F3" s="213"/>
      <c r="G3" s="213"/>
      <c r="H3" s="213"/>
      <c r="I3" s="213"/>
      <c r="J3" s="213"/>
      <c r="K3" s="213"/>
      <c r="L3" s="213"/>
    </row>
    <row r="4" spans="3:12" ht="15.75">
      <c r="C4" s="772" t="s">
        <v>960</v>
      </c>
      <c r="D4" s="772"/>
      <c r="E4" s="214"/>
      <c r="F4" s="214"/>
      <c r="G4" s="214"/>
      <c r="H4" s="214"/>
      <c r="I4" s="214"/>
      <c r="J4" s="214"/>
      <c r="K4" s="214"/>
      <c r="L4" s="215"/>
    </row>
    <row r="5" spans="3:12" ht="16.5" thickBot="1">
      <c r="C5" s="215"/>
      <c r="D5" s="216"/>
      <c r="E5" s="333"/>
      <c r="F5" s="333"/>
      <c r="G5" s="333"/>
      <c r="H5" s="333"/>
      <c r="I5" s="333"/>
      <c r="J5" s="333"/>
      <c r="K5" s="333"/>
      <c r="L5" s="334"/>
    </row>
    <row r="6" spans="3:12" ht="27" customHeight="1" thickBot="1">
      <c r="C6" s="215"/>
      <c r="D6" s="217"/>
      <c r="E6" s="1149" t="s">
        <v>937</v>
      </c>
      <c r="F6" s="1150"/>
      <c r="G6" s="1150" t="s">
        <v>938</v>
      </c>
      <c r="H6" s="1151"/>
      <c r="I6" s="1149" t="s">
        <v>939</v>
      </c>
      <c r="J6" s="1151"/>
      <c r="K6" s="1149" t="s">
        <v>940</v>
      </c>
      <c r="L6" s="1152"/>
    </row>
    <row r="7" spans="3:12" ht="44.45" customHeight="1" thickBot="1">
      <c r="C7" s="215"/>
      <c r="D7" s="218"/>
      <c r="E7" s="571"/>
      <c r="F7" s="520" t="s">
        <v>941</v>
      </c>
      <c r="G7" s="571"/>
      <c r="H7" s="520" t="s">
        <v>941</v>
      </c>
      <c r="I7" s="572"/>
      <c r="J7" s="573" t="s">
        <v>942</v>
      </c>
      <c r="K7" s="572"/>
      <c r="L7" s="573" t="s">
        <v>942</v>
      </c>
    </row>
    <row r="8" spans="3:12" ht="15.75" thickBot="1">
      <c r="C8" s="336"/>
      <c r="D8" s="336"/>
      <c r="E8" s="574" t="s">
        <v>637</v>
      </c>
      <c r="F8" s="574" t="s">
        <v>640</v>
      </c>
      <c r="G8" s="574" t="s">
        <v>641</v>
      </c>
      <c r="H8" s="574" t="s">
        <v>642</v>
      </c>
      <c r="I8" s="574" t="s">
        <v>643</v>
      </c>
      <c r="J8" s="574" t="s">
        <v>645</v>
      </c>
      <c r="K8" s="574" t="s">
        <v>646</v>
      </c>
      <c r="L8" s="574" t="s">
        <v>648</v>
      </c>
    </row>
    <row r="9" spans="3:12">
      <c r="C9" s="194" t="s">
        <v>637</v>
      </c>
      <c r="D9" s="195" t="s">
        <v>943</v>
      </c>
      <c r="E9" s="221">
        <v>425323.22700000001</v>
      </c>
      <c r="F9" s="369">
        <v>425323.22700000001</v>
      </c>
      <c r="G9" s="222"/>
      <c r="H9" s="370"/>
      <c r="I9" s="221">
        <v>24304335.149999999</v>
      </c>
      <c r="J9" s="369">
        <v>11822852.569</v>
      </c>
      <c r="K9" s="222"/>
      <c r="L9" s="370"/>
    </row>
    <row r="10" spans="3:12">
      <c r="C10" s="189" t="s">
        <v>640</v>
      </c>
      <c r="D10" s="188" t="s">
        <v>944</v>
      </c>
      <c r="E10" s="219">
        <v>0</v>
      </c>
      <c r="F10" s="190">
        <v>0</v>
      </c>
      <c r="G10" s="219">
        <v>0</v>
      </c>
      <c r="H10" s="190">
        <v>0</v>
      </c>
      <c r="I10" s="219">
        <v>237579.076</v>
      </c>
      <c r="J10" s="190">
        <v>0</v>
      </c>
      <c r="K10" s="219">
        <v>237552.04</v>
      </c>
      <c r="L10" s="190">
        <v>0</v>
      </c>
    </row>
    <row r="11" spans="3:12">
      <c r="C11" s="189" t="s">
        <v>641</v>
      </c>
      <c r="D11" s="188" t="s">
        <v>647</v>
      </c>
      <c r="E11" s="219">
        <v>425323.22700000001</v>
      </c>
      <c r="F11" s="190">
        <v>425323.22700000001</v>
      </c>
      <c r="G11" s="219">
        <v>0</v>
      </c>
      <c r="H11" s="190">
        <v>0</v>
      </c>
      <c r="I11" s="219">
        <v>13026760.062000001</v>
      </c>
      <c r="J11" s="190">
        <v>11822852.569</v>
      </c>
      <c r="K11" s="219">
        <v>11991502.048</v>
      </c>
      <c r="L11" s="190">
        <v>10658519.92</v>
      </c>
    </row>
    <row r="12" spans="3:12">
      <c r="C12" s="189" t="s">
        <v>642</v>
      </c>
      <c r="D12" s="188" t="s">
        <v>1017</v>
      </c>
      <c r="E12" s="219">
        <v>0</v>
      </c>
      <c r="F12" s="190">
        <v>0</v>
      </c>
      <c r="G12" s="219">
        <v>0</v>
      </c>
      <c r="H12" s="190">
        <v>0</v>
      </c>
      <c r="I12" s="219">
        <v>0</v>
      </c>
      <c r="J12" s="190">
        <v>0</v>
      </c>
      <c r="K12" s="219">
        <v>0</v>
      </c>
      <c r="L12" s="190">
        <v>0</v>
      </c>
    </row>
    <row r="13" spans="3:12">
      <c r="C13" s="189" t="s">
        <v>643</v>
      </c>
      <c r="D13" s="188" t="s">
        <v>1016</v>
      </c>
      <c r="E13" s="219">
        <v>0</v>
      </c>
      <c r="F13" s="190">
        <v>0</v>
      </c>
      <c r="G13" s="219">
        <v>0</v>
      </c>
      <c r="H13" s="190">
        <v>0</v>
      </c>
      <c r="I13" s="219">
        <v>0</v>
      </c>
      <c r="J13" s="190">
        <v>0</v>
      </c>
      <c r="K13" s="219">
        <v>0</v>
      </c>
      <c r="L13" s="190">
        <v>0</v>
      </c>
    </row>
    <row r="14" spans="3:12">
      <c r="C14" s="189" t="s">
        <v>644</v>
      </c>
      <c r="D14" s="188" t="s">
        <v>1015</v>
      </c>
      <c r="E14" s="219">
        <v>425323.22700000001</v>
      </c>
      <c r="F14" s="190">
        <v>425323.22700000001</v>
      </c>
      <c r="G14" s="219">
        <v>0</v>
      </c>
      <c r="H14" s="190">
        <v>0</v>
      </c>
      <c r="I14" s="219">
        <v>7451982.0970000001</v>
      </c>
      <c r="J14" s="190">
        <v>6318340.5559999999</v>
      </c>
      <c r="K14" s="219">
        <v>7403247.6289999997</v>
      </c>
      <c r="L14" s="190">
        <v>6285066.2609999999</v>
      </c>
    </row>
    <row r="15" spans="3:12">
      <c r="C15" s="189" t="s">
        <v>645</v>
      </c>
      <c r="D15" s="188" t="s">
        <v>1014</v>
      </c>
      <c r="E15" s="219">
        <v>0</v>
      </c>
      <c r="F15" s="190">
        <v>0</v>
      </c>
      <c r="G15" s="219">
        <v>0</v>
      </c>
      <c r="H15" s="190">
        <v>0</v>
      </c>
      <c r="I15" s="219">
        <v>3218742.2230000002</v>
      </c>
      <c r="J15" s="190">
        <v>3175786.2429999998</v>
      </c>
      <c r="K15" s="219">
        <v>2975170.87</v>
      </c>
      <c r="L15" s="190">
        <v>2925348.1740000001</v>
      </c>
    </row>
    <row r="16" spans="3:12">
      <c r="C16" s="189" t="s">
        <v>646</v>
      </c>
      <c r="D16" s="188" t="s">
        <v>1013</v>
      </c>
      <c r="E16" s="219">
        <v>0</v>
      </c>
      <c r="F16" s="190">
        <v>0</v>
      </c>
      <c r="G16" s="219">
        <v>0</v>
      </c>
      <c r="H16" s="190">
        <v>0</v>
      </c>
      <c r="I16" s="219">
        <v>59810.96</v>
      </c>
      <c r="J16" s="190">
        <v>0</v>
      </c>
      <c r="K16" s="219">
        <v>59810.96</v>
      </c>
      <c r="L16" s="190">
        <v>0</v>
      </c>
    </row>
    <row r="17" spans="3:12" ht="15.75" thickBot="1">
      <c r="C17" s="315" t="s">
        <v>650</v>
      </c>
      <c r="D17" s="316" t="s">
        <v>945</v>
      </c>
      <c r="E17" s="337">
        <v>0</v>
      </c>
      <c r="F17" s="317">
        <v>0</v>
      </c>
      <c r="G17" s="338"/>
      <c r="H17" s="371"/>
      <c r="I17" s="337">
        <v>11039996.012</v>
      </c>
      <c r="J17" s="317">
        <v>0</v>
      </c>
      <c r="K17" s="338"/>
      <c r="L17" s="371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pageMargins left="0.70866141732283472" right="0.70866141732283472" top="0.74803149606299213" bottom="0.74803149606299213" header="0.31496062992125978" footer="0.31496062992125978"/>
      <pageSetup paperSize="9" scale="65" orientation="landscape" r:id="rId1"/>
      <headerFooter>
        <oddHeader>&amp;CPL
Załącznik XXXV</oddHeader>
        <oddFooter>&amp;C&amp;P</oddFooter>
      </headerFooter>
    </customSheetView>
  </customSheetViews>
  <mergeCells count="4">
    <mergeCell ref="E6:F6"/>
    <mergeCell ref="G6:H6"/>
    <mergeCell ref="I6:J6"/>
    <mergeCell ref="K6:L6"/>
  </mergeCells>
  <conditionalFormatting sqref="E9:L12">
    <cfRule type="cellIs" dxfId="12" priority="2" stopIfTrue="1" operator="lessThan">
      <formula>0</formula>
    </cfRule>
  </conditionalFormatting>
  <conditionalFormatting sqref="E13:L17">
    <cfRule type="cellIs" dxfId="11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65" orientation="landscape" r:id="rId2"/>
  <headerFooter>
    <oddHeader>&amp;CPL
Załącznik XXXV</oddHeader>
    <oddFooter>&amp;C&amp;P</oddFooter>
  </headerFooter>
  <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C9D239"/>
  </sheetPr>
  <dimension ref="C3:AK24"/>
  <sheetViews>
    <sheetView showGridLines="0" zoomScaleNormal="100" workbookViewId="0">
      <selection activeCell="F31" sqref="F31"/>
    </sheetView>
  </sheetViews>
  <sheetFormatPr defaultColWidth="8.85546875" defaultRowHeight="12.75"/>
  <cols>
    <col min="1" max="2" width="6.42578125" style="211" customWidth="1"/>
    <col min="3" max="3" width="4.42578125" style="211" customWidth="1"/>
    <col min="4" max="4" width="81.5703125" style="211" customWidth="1"/>
    <col min="5" max="9" width="17.5703125" style="211" customWidth="1"/>
    <col min="10" max="10" width="19.42578125" style="211" customWidth="1"/>
    <col min="11" max="12" width="17.5703125" style="211" customWidth="1"/>
    <col min="13" max="13" width="13.5703125" style="211" customWidth="1"/>
    <col min="14" max="14" width="8.85546875" style="211" customWidth="1"/>
    <col min="15" max="16384" width="8.85546875" style="211"/>
  </cols>
  <sheetData>
    <row r="3" spans="3:37" ht="18" customHeight="1">
      <c r="C3" s="122" t="s">
        <v>98</v>
      </c>
      <c r="D3" s="215"/>
      <c r="E3" s="224"/>
      <c r="F3" s="224"/>
      <c r="G3" s="224"/>
      <c r="H3" s="224"/>
    </row>
    <row r="4" spans="3:37" ht="18" customHeight="1">
      <c r="C4" s="203" t="s">
        <v>960</v>
      </c>
      <c r="D4" s="225"/>
      <c r="E4" s="224"/>
      <c r="F4" s="224"/>
      <c r="G4" s="224"/>
      <c r="H4" s="224"/>
    </row>
    <row r="5" spans="3:37" s="12" customFormat="1" ht="13.5" customHeight="1" thickBot="1">
      <c r="C5" s="216"/>
      <c r="D5" s="216"/>
      <c r="E5" s="339"/>
      <c r="F5" s="339"/>
      <c r="G5" s="339"/>
      <c r="H5" s="339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</row>
    <row r="6" spans="3:37" ht="22.5" customHeight="1" thickBot="1">
      <c r="C6" s="226"/>
      <c r="D6" s="227"/>
      <c r="E6" s="1153" t="s">
        <v>1019</v>
      </c>
      <c r="F6" s="1154"/>
      <c r="G6" s="1157" t="s">
        <v>946</v>
      </c>
      <c r="H6" s="1158"/>
    </row>
    <row r="7" spans="3:37" ht="56.25" customHeight="1" thickBot="1">
      <c r="C7" s="226"/>
      <c r="D7" s="227"/>
      <c r="E7" s="1155"/>
      <c r="F7" s="1156"/>
      <c r="G7" s="1157" t="s">
        <v>947</v>
      </c>
      <c r="H7" s="1150"/>
    </row>
    <row r="8" spans="3:37" ht="42.75" customHeight="1" thickBot="1">
      <c r="C8" s="218"/>
      <c r="D8" s="228"/>
      <c r="E8" s="575"/>
      <c r="F8" s="576" t="s">
        <v>941</v>
      </c>
      <c r="G8" s="577"/>
      <c r="H8" s="576" t="s">
        <v>942</v>
      </c>
    </row>
    <row r="9" spans="3:37" ht="14.45" customHeight="1" thickBot="1">
      <c r="C9" s="340"/>
      <c r="D9" s="341"/>
      <c r="E9" s="578" t="s">
        <v>637</v>
      </c>
      <c r="F9" s="578" t="s">
        <v>640</v>
      </c>
      <c r="G9" s="578" t="s">
        <v>641</v>
      </c>
      <c r="H9" s="578" t="s">
        <v>643</v>
      </c>
    </row>
    <row r="10" spans="3:37">
      <c r="C10" s="194" t="s">
        <v>651</v>
      </c>
      <c r="D10" s="195" t="s">
        <v>948</v>
      </c>
      <c r="E10" s="369">
        <v>0</v>
      </c>
      <c r="F10" s="369">
        <v>0</v>
      </c>
      <c r="G10" s="369">
        <v>0</v>
      </c>
      <c r="H10" s="369">
        <v>0</v>
      </c>
    </row>
    <row r="11" spans="3:37">
      <c r="C11" s="189" t="s">
        <v>652</v>
      </c>
      <c r="D11" s="188" t="s">
        <v>949</v>
      </c>
      <c r="E11" s="190">
        <v>0</v>
      </c>
      <c r="F11" s="190">
        <v>0</v>
      </c>
      <c r="G11" s="190">
        <v>0</v>
      </c>
      <c r="H11" s="190">
        <v>0</v>
      </c>
    </row>
    <row r="12" spans="3:37">
      <c r="C12" s="189" t="s">
        <v>653</v>
      </c>
      <c r="D12" s="188" t="s">
        <v>944</v>
      </c>
      <c r="E12" s="190">
        <v>0</v>
      </c>
      <c r="F12" s="190">
        <v>0</v>
      </c>
      <c r="G12" s="190">
        <v>0</v>
      </c>
      <c r="H12" s="190">
        <v>0</v>
      </c>
    </row>
    <row r="13" spans="3:37">
      <c r="C13" s="189" t="s">
        <v>654</v>
      </c>
      <c r="D13" s="188" t="s">
        <v>647</v>
      </c>
      <c r="E13" s="190">
        <v>0</v>
      </c>
      <c r="F13" s="190">
        <v>0</v>
      </c>
      <c r="G13" s="190">
        <v>0</v>
      </c>
      <c r="H13" s="190">
        <v>0</v>
      </c>
    </row>
    <row r="14" spans="3:37">
      <c r="C14" s="189" t="s">
        <v>655</v>
      </c>
      <c r="D14" s="188" t="s">
        <v>1017</v>
      </c>
      <c r="E14" s="190">
        <v>0</v>
      </c>
      <c r="F14" s="190">
        <v>0</v>
      </c>
      <c r="G14" s="190">
        <v>0</v>
      </c>
      <c r="H14" s="190">
        <v>0</v>
      </c>
    </row>
    <row r="15" spans="3:37">
      <c r="C15" s="189" t="s">
        <v>656</v>
      </c>
      <c r="D15" s="188" t="s">
        <v>1016</v>
      </c>
      <c r="E15" s="190">
        <v>0</v>
      </c>
      <c r="F15" s="190">
        <v>0</v>
      </c>
      <c r="G15" s="190">
        <v>0</v>
      </c>
      <c r="H15" s="190">
        <v>0</v>
      </c>
    </row>
    <row r="16" spans="3:37">
      <c r="C16" s="189" t="s">
        <v>657</v>
      </c>
      <c r="D16" s="188" t="s">
        <v>1015</v>
      </c>
      <c r="E16" s="190">
        <v>0</v>
      </c>
      <c r="F16" s="190">
        <v>0</v>
      </c>
      <c r="G16" s="190">
        <v>0</v>
      </c>
      <c r="H16" s="190">
        <v>0</v>
      </c>
    </row>
    <row r="17" spans="3:8">
      <c r="C17" s="189" t="s">
        <v>658</v>
      </c>
      <c r="D17" s="188" t="s">
        <v>1014</v>
      </c>
      <c r="E17" s="190">
        <v>0</v>
      </c>
      <c r="F17" s="190">
        <v>0</v>
      </c>
      <c r="G17" s="190">
        <v>0</v>
      </c>
      <c r="H17" s="190">
        <v>0</v>
      </c>
    </row>
    <row r="18" spans="3:8">
      <c r="C18" s="189" t="s">
        <v>659</v>
      </c>
      <c r="D18" s="188" t="s">
        <v>1013</v>
      </c>
      <c r="E18" s="190">
        <v>0</v>
      </c>
      <c r="F18" s="190">
        <v>0</v>
      </c>
      <c r="G18" s="190">
        <v>0</v>
      </c>
      <c r="H18" s="190">
        <v>0</v>
      </c>
    </row>
    <row r="19" spans="3:8">
      <c r="C19" s="189" t="s">
        <v>660</v>
      </c>
      <c r="D19" s="188" t="s">
        <v>950</v>
      </c>
      <c r="E19" s="190">
        <v>0</v>
      </c>
      <c r="F19" s="190">
        <v>0</v>
      </c>
      <c r="G19" s="190">
        <v>0</v>
      </c>
      <c r="H19" s="190">
        <v>0</v>
      </c>
    </row>
    <row r="20" spans="3:8">
      <c r="C20" s="189" t="s">
        <v>951</v>
      </c>
      <c r="D20" s="188" t="s">
        <v>952</v>
      </c>
      <c r="E20" s="190">
        <v>0</v>
      </c>
      <c r="F20" s="190">
        <v>0</v>
      </c>
      <c r="G20" s="190">
        <v>0</v>
      </c>
      <c r="H20" s="190">
        <v>0</v>
      </c>
    </row>
    <row r="21" spans="3:8">
      <c r="C21" s="189" t="s">
        <v>953</v>
      </c>
      <c r="D21" s="188" t="s">
        <v>954</v>
      </c>
      <c r="E21" s="190">
        <v>0</v>
      </c>
      <c r="F21" s="190">
        <v>0</v>
      </c>
      <c r="G21" s="190">
        <v>0</v>
      </c>
      <c r="H21" s="190">
        <v>0</v>
      </c>
    </row>
    <row r="22" spans="3:8">
      <c r="C22" s="189">
        <v>241</v>
      </c>
      <c r="D22" s="188" t="s">
        <v>1018</v>
      </c>
      <c r="E22" s="220"/>
      <c r="F22" s="372"/>
      <c r="G22" s="190">
        <v>0</v>
      </c>
      <c r="H22" s="190">
        <v>0</v>
      </c>
    </row>
    <row r="23" spans="3:8" ht="13.5" thickBot="1">
      <c r="C23" s="315">
        <v>250</v>
      </c>
      <c r="D23" s="316" t="s">
        <v>955</v>
      </c>
      <c r="E23" s="337">
        <v>425323.22700000001</v>
      </c>
      <c r="F23" s="337">
        <v>335050.57699999999</v>
      </c>
      <c r="G23" s="338"/>
      <c r="H23" s="371"/>
    </row>
    <row r="24" spans="3:8">
      <c r="D24" s="13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selection activeCell="F31" sqref="F31"/>
      <pageMargins left="0.70866141732283472" right="0.70866141732283472" top="0.74803149606299213" bottom="0.74803149606299213" header="0.31496062992125978" footer="0.31496062992125978"/>
      <pageSetup paperSize="9" scale="85" orientation="landscape"/>
      <headerFooter>
        <oddHeader>&amp;CPL
Załącznik XXXV</oddHeader>
        <oddFooter>&amp;C&amp;P</oddFooter>
      </headerFooter>
    </customSheetView>
  </customSheetViews>
  <mergeCells count="3">
    <mergeCell ref="E6:F7"/>
    <mergeCell ref="G6:H6"/>
    <mergeCell ref="G7:H7"/>
  </mergeCells>
  <conditionalFormatting sqref="E8 G8 E3:K4 I10:I23">
    <cfRule type="cellIs" dxfId="10" priority="10" stopIfTrue="1" operator="lessThan">
      <formula>0</formula>
    </cfRule>
  </conditionalFormatting>
  <conditionalFormatting sqref="F8">
    <cfRule type="cellIs" dxfId="9" priority="7" stopIfTrue="1" operator="lessThan">
      <formula>0</formula>
    </cfRule>
  </conditionalFormatting>
  <conditionalFormatting sqref="G6">
    <cfRule type="cellIs" dxfId="8" priority="9" stopIfTrue="1" operator="lessThan">
      <formula>0</formula>
    </cfRule>
  </conditionalFormatting>
  <conditionalFormatting sqref="E6">
    <cfRule type="cellIs" dxfId="7" priority="8" stopIfTrue="1" operator="lessThan">
      <formula>0</formula>
    </cfRule>
  </conditionalFormatting>
  <conditionalFormatting sqref="H8">
    <cfRule type="cellIs" dxfId="6" priority="6" stopIfTrue="1" operator="lessThan">
      <formula>0</formula>
    </cfRule>
  </conditionalFormatting>
  <conditionalFormatting sqref="G7">
    <cfRule type="cellIs" dxfId="5" priority="5" stopIfTrue="1" operator="lessThan">
      <formula>0</formula>
    </cfRule>
  </conditionalFormatting>
  <conditionalFormatting sqref="E9:H9">
    <cfRule type="cellIs" dxfId="4" priority="4" stopIfTrue="1" operator="lessThan">
      <formula>0</formula>
    </cfRule>
  </conditionalFormatting>
  <conditionalFormatting sqref="E10:H21">
    <cfRule type="cellIs" dxfId="3" priority="3" stopIfTrue="1" operator="lessThan">
      <formula>0</formula>
    </cfRule>
  </conditionalFormatting>
  <conditionalFormatting sqref="G22:H22">
    <cfRule type="cellIs" dxfId="2" priority="2" stopIfTrue="1" operator="lessThan">
      <formula>0</formula>
    </cfRule>
  </conditionalFormatting>
  <conditionalFormatting sqref="E23:F23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85" orientation="landscape"/>
  <headerFooter>
    <oddHeader>&amp;CPL
Załącznik XXXV</oddHeader>
    <oddFooter>&amp;C&amp;P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9D239"/>
  </sheetPr>
  <dimension ref="C3:I12"/>
  <sheetViews>
    <sheetView showGridLines="0" zoomScaleNormal="100" workbookViewId="0">
      <selection activeCell="E13" sqref="E13"/>
    </sheetView>
  </sheetViews>
  <sheetFormatPr defaultColWidth="8.85546875" defaultRowHeight="12.75"/>
  <cols>
    <col min="1" max="2" width="6" style="211" customWidth="1"/>
    <col min="3" max="3" width="5.5703125" style="211" customWidth="1"/>
    <col min="4" max="4" width="44.5703125" style="211" bestFit="1" customWidth="1"/>
    <col min="5" max="6" width="24.5703125" style="211" customWidth="1"/>
    <col min="7" max="9" width="17.5703125" style="211" customWidth="1"/>
    <col min="10" max="10" width="19.42578125" style="211" customWidth="1"/>
    <col min="11" max="12" width="17.5703125" style="211" customWidth="1"/>
    <col min="13" max="13" width="13.5703125" style="211" customWidth="1"/>
    <col min="14" max="14" width="8.85546875" style="211" customWidth="1"/>
    <col min="15" max="16384" width="8.85546875" style="211"/>
  </cols>
  <sheetData>
    <row r="3" spans="3:9" ht="20.100000000000001" customHeight="1">
      <c r="C3" s="122" t="s">
        <v>99</v>
      </c>
      <c r="D3" s="215"/>
      <c r="E3" s="212"/>
      <c r="F3" s="212"/>
      <c r="G3" s="11"/>
      <c r="H3" s="11"/>
      <c r="I3" s="11"/>
    </row>
    <row r="4" spans="3:9" ht="20.100000000000001" customHeight="1">
      <c r="C4" s="203" t="s">
        <v>960</v>
      </c>
      <c r="D4" s="225"/>
      <c r="E4" s="212"/>
      <c r="F4" s="212"/>
      <c r="G4" s="11"/>
      <c r="H4" s="11"/>
      <c r="I4" s="11"/>
    </row>
    <row r="5" spans="3:9" ht="20.100000000000001" customHeight="1" thickBot="1">
      <c r="C5" s="215"/>
      <c r="D5" s="225"/>
      <c r="E5" s="342"/>
      <c r="F5" s="342"/>
      <c r="G5" s="11"/>
      <c r="H5" s="11"/>
      <c r="I5" s="11"/>
    </row>
    <row r="6" spans="3:9" ht="101.25" customHeight="1" thickBot="1">
      <c r="C6" s="230"/>
      <c r="D6" s="231"/>
      <c r="E6" s="578" t="s">
        <v>956</v>
      </c>
      <c r="F6" s="579" t="s">
        <v>957</v>
      </c>
      <c r="G6" s="14"/>
      <c r="H6" s="14"/>
    </row>
    <row r="7" spans="3:9" ht="19.5" customHeight="1" thickBot="1">
      <c r="C7" s="343"/>
      <c r="D7" s="344"/>
      <c r="E7" s="335" t="s">
        <v>637</v>
      </c>
      <c r="F7" s="335" t="s">
        <v>640</v>
      </c>
      <c r="G7" s="15"/>
      <c r="H7" s="15"/>
    </row>
    <row r="8" spans="3:9" ht="19.5" customHeight="1" thickBot="1">
      <c r="C8" s="323" t="s">
        <v>637</v>
      </c>
      <c r="D8" s="324" t="s">
        <v>958</v>
      </c>
      <c r="E8" s="373">
        <v>358728.42300000001</v>
      </c>
      <c r="F8" s="373">
        <v>425323.22700000001</v>
      </c>
      <c r="G8" s="223"/>
      <c r="H8" s="223"/>
    </row>
    <row r="9" spans="3:9" ht="17.25" customHeight="1">
      <c r="C9" s="229"/>
      <c r="D9" s="16"/>
    </row>
    <row r="11" spans="3:9" ht="14.1" customHeight="1">
      <c r="C11" s="17"/>
      <c r="D11" s="18"/>
      <c r="E11" s="18"/>
      <c r="F11" s="18"/>
      <c r="G11" s="18"/>
      <c r="H11" s="18"/>
      <c r="I11" s="18"/>
    </row>
    <row r="12" spans="3:9">
      <c r="D12" s="13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selection activeCell="E13" sqref="E13"/>
      <pageMargins left="0.70866141732283472" right="0.70866141732283472" top="0.74803149606299213" bottom="0.74803149606299213" header="0.31496062992125978" footer="0.31496062992125978"/>
      <pageSetup paperSize="9" orientation="landscape"/>
      <headerFooter>
        <oddHeader>&amp;CPL
Załącznik XXXV</oddHeader>
        <oddFooter>&amp;C&amp;P</oddFooter>
      </headerFooter>
    </customSheetView>
  </customSheetViews>
  <conditionalFormatting sqref="E3:H7 G8:H8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XXXV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9D239"/>
    <pageSetUpPr fitToPage="1"/>
  </sheetPr>
  <dimension ref="A1:L61"/>
  <sheetViews>
    <sheetView showGridLines="0" zoomScale="110" zoomScaleNormal="110" workbookViewId="0">
      <selection activeCell="C71" sqref="C71"/>
    </sheetView>
  </sheetViews>
  <sheetFormatPr defaultColWidth="9.140625" defaultRowHeight="11.25"/>
  <cols>
    <col min="1" max="1" width="11.140625" style="952" customWidth="1"/>
    <col min="2" max="2" width="74.5703125" style="952" customWidth="1"/>
    <col min="3" max="9" width="21.140625" style="952" customWidth="1"/>
    <col min="10" max="11" width="9.85546875" style="952" bestFit="1" customWidth="1"/>
    <col min="12" max="16384" width="9.140625" style="952"/>
  </cols>
  <sheetData>
    <row r="1" spans="1:10" ht="21.75" customHeight="1">
      <c r="A1" s="950"/>
      <c r="B1" s="951"/>
    </row>
    <row r="2" spans="1:10" ht="27" customHeight="1">
      <c r="B2" s="953"/>
    </row>
    <row r="3" spans="1:10" ht="18.75">
      <c r="B3" s="954" t="s">
        <v>1159</v>
      </c>
      <c r="C3" s="955"/>
    </row>
    <row r="4" spans="1:10" ht="12" thickBot="1"/>
    <row r="5" spans="1:10">
      <c r="B5" s="956"/>
      <c r="C5" s="957" t="s">
        <v>102</v>
      </c>
      <c r="D5" s="957" t="s">
        <v>103</v>
      </c>
      <c r="E5" s="957" t="s">
        <v>104</v>
      </c>
      <c r="F5" s="957" t="s">
        <v>140</v>
      </c>
      <c r="G5" s="957" t="s">
        <v>141</v>
      </c>
      <c r="H5" s="957" t="s">
        <v>207</v>
      </c>
      <c r="I5" s="957" t="s">
        <v>208</v>
      </c>
    </row>
    <row r="6" spans="1:10" ht="18" customHeight="1">
      <c r="B6" s="958"/>
      <c r="C6" s="998" t="s">
        <v>209</v>
      </c>
      <c r="D6" s="998" t="s">
        <v>210</v>
      </c>
      <c r="E6" s="1000" t="s">
        <v>211</v>
      </c>
      <c r="F6" s="1000"/>
      <c r="G6" s="1000"/>
      <c r="H6" s="1000"/>
      <c r="I6" s="1000"/>
    </row>
    <row r="7" spans="1:10" ht="65.25" customHeight="1">
      <c r="B7" s="959" t="s">
        <v>1068</v>
      </c>
      <c r="C7" s="999"/>
      <c r="D7" s="999"/>
      <c r="E7" s="960" t="s">
        <v>1114</v>
      </c>
      <c r="F7" s="960" t="s">
        <v>1115</v>
      </c>
      <c r="G7" s="960" t="s">
        <v>1116</v>
      </c>
      <c r="H7" s="960" t="s">
        <v>1117</v>
      </c>
      <c r="I7" s="960" t="s">
        <v>1118</v>
      </c>
    </row>
    <row r="8" spans="1:10">
      <c r="B8" s="961" t="s">
        <v>1069</v>
      </c>
      <c r="C8" s="962"/>
      <c r="D8" s="962"/>
      <c r="E8" s="962"/>
      <c r="F8" s="962"/>
      <c r="G8" s="962"/>
      <c r="H8" s="962"/>
      <c r="I8" s="962"/>
      <c r="J8" s="963"/>
    </row>
    <row r="9" spans="1:10">
      <c r="B9" s="964" t="s">
        <v>1070</v>
      </c>
      <c r="C9" s="965">
        <v>2865305</v>
      </c>
      <c r="D9" s="965">
        <v>2865300</v>
      </c>
      <c r="E9" s="965">
        <f>D9</f>
        <v>2865300</v>
      </c>
      <c r="F9" s="965">
        <v>0</v>
      </c>
      <c r="G9" s="965">
        <v>0</v>
      </c>
      <c r="H9" s="965">
        <v>0</v>
      </c>
      <c r="I9" s="965">
        <v>0</v>
      </c>
      <c r="J9" s="963"/>
    </row>
    <row r="10" spans="1:10">
      <c r="B10" s="966" t="s">
        <v>1071</v>
      </c>
      <c r="C10" s="967">
        <f>C11+C12</f>
        <v>625655</v>
      </c>
      <c r="D10" s="967">
        <f>D11+D12</f>
        <v>598849</v>
      </c>
      <c r="E10" s="967">
        <f>E11+E12</f>
        <v>598849</v>
      </c>
      <c r="F10" s="967">
        <v>0</v>
      </c>
      <c r="G10" s="967">
        <v>0</v>
      </c>
      <c r="H10" s="967">
        <v>0</v>
      </c>
      <c r="I10" s="967">
        <v>0</v>
      </c>
      <c r="J10" s="963"/>
    </row>
    <row r="11" spans="1:10">
      <c r="B11" s="968" t="s">
        <v>1072</v>
      </c>
      <c r="C11" s="967">
        <v>0</v>
      </c>
      <c r="D11" s="967">
        <v>0</v>
      </c>
      <c r="E11" s="967">
        <v>0</v>
      </c>
      <c r="F11" s="969">
        <v>0</v>
      </c>
      <c r="G11" s="969">
        <v>0</v>
      </c>
      <c r="H11" s="969">
        <v>0</v>
      </c>
      <c r="I11" s="967">
        <v>0</v>
      </c>
      <c r="J11" s="963"/>
    </row>
    <row r="12" spans="1:10">
      <c r="B12" s="968" t="s">
        <v>1073</v>
      </c>
      <c r="C12" s="970">
        <v>625655</v>
      </c>
      <c r="D12" s="967">
        <v>598849</v>
      </c>
      <c r="E12" s="967">
        <f t="shared" ref="E12:E33" si="0">D12</f>
        <v>598849</v>
      </c>
      <c r="F12" s="969">
        <v>0</v>
      </c>
      <c r="G12" s="967">
        <v>0</v>
      </c>
      <c r="H12" s="969">
        <v>0</v>
      </c>
      <c r="I12" s="967">
        <v>0</v>
      </c>
      <c r="J12" s="963"/>
    </row>
    <row r="13" spans="1:10">
      <c r="B13" s="966" t="s">
        <v>1074</v>
      </c>
      <c r="C13" s="967">
        <v>0</v>
      </c>
      <c r="D13" s="967">
        <v>0</v>
      </c>
      <c r="E13" s="967"/>
      <c r="F13" s="967">
        <v>0</v>
      </c>
      <c r="G13" s="969">
        <v>0</v>
      </c>
      <c r="H13" s="967">
        <v>0</v>
      </c>
      <c r="I13" s="967">
        <v>0</v>
      </c>
      <c r="J13" s="963"/>
    </row>
    <row r="14" spans="1:10">
      <c r="B14" s="966" t="s">
        <v>1075</v>
      </c>
      <c r="C14" s="967">
        <v>1444</v>
      </c>
      <c r="D14" s="967">
        <v>1444</v>
      </c>
      <c r="E14" s="967"/>
      <c r="F14" s="967">
        <v>1444</v>
      </c>
      <c r="G14" s="967">
        <v>0</v>
      </c>
      <c r="H14" s="967">
        <v>1444</v>
      </c>
      <c r="I14" s="967">
        <v>1</v>
      </c>
      <c r="J14" s="963"/>
    </row>
    <row r="15" spans="1:10">
      <c r="B15" s="966" t="s">
        <v>1076</v>
      </c>
      <c r="C15" s="967">
        <v>603167</v>
      </c>
      <c r="D15" s="967">
        <v>603705</v>
      </c>
      <c r="E15" s="967">
        <f t="shared" si="0"/>
        <v>603705</v>
      </c>
      <c r="F15" s="967">
        <v>0</v>
      </c>
      <c r="G15" s="969">
        <v>0</v>
      </c>
      <c r="H15" s="967">
        <v>0</v>
      </c>
      <c r="I15" s="967">
        <v>0</v>
      </c>
      <c r="J15" s="963"/>
    </row>
    <row r="16" spans="1:10">
      <c r="B16" s="966" t="s">
        <v>1077</v>
      </c>
      <c r="C16" s="967">
        <f>SUM(C17:C21)</f>
        <v>15601171</v>
      </c>
      <c r="D16" s="967">
        <f>SUM(D17:D21)</f>
        <v>15573910</v>
      </c>
      <c r="E16" s="967">
        <f>SUM(E17:E21)</f>
        <v>15573624</v>
      </c>
      <c r="F16" s="967">
        <v>0</v>
      </c>
      <c r="G16" s="967">
        <v>0</v>
      </c>
      <c r="H16" s="967">
        <f>H17+H18+H19+H20+H21</f>
        <v>286</v>
      </c>
      <c r="I16" s="967">
        <f>I17+I18+I19+I20+I21</f>
        <v>6040</v>
      </c>
      <c r="J16" s="963"/>
    </row>
    <row r="17" spans="2:10">
      <c r="B17" s="968" t="s">
        <v>1078</v>
      </c>
      <c r="C17" s="967">
        <v>286</v>
      </c>
      <c r="D17" s="967">
        <v>286</v>
      </c>
      <c r="E17" s="967"/>
      <c r="F17" s="967">
        <v>0</v>
      </c>
      <c r="G17" s="969">
        <v>0</v>
      </c>
      <c r="H17" s="967">
        <v>286</v>
      </c>
      <c r="I17" s="967">
        <v>0</v>
      </c>
      <c r="J17" s="963"/>
    </row>
    <row r="18" spans="2:10">
      <c r="B18" s="968" t="s">
        <v>1072</v>
      </c>
      <c r="C18" s="967">
        <v>268368</v>
      </c>
      <c r="D18" s="967">
        <v>262953</v>
      </c>
      <c r="E18" s="967">
        <f t="shared" si="0"/>
        <v>262953</v>
      </c>
      <c r="F18" s="967">
        <v>0</v>
      </c>
      <c r="G18" s="967">
        <v>0</v>
      </c>
      <c r="H18" s="967">
        <v>0</v>
      </c>
      <c r="I18" s="967">
        <v>263</v>
      </c>
      <c r="J18" s="963"/>
    </row>
    <row r="19" spans="2:10">
      <c r="B19" s="968" t="s">
        <v>1079</v>
      </c>
      <c r="C19" s="967">
        <v>5764723</v>
      </c>
      <c r="D19" s="967">
        <v>5764723</v>
      </c>
      <c r="E19" s="967">
        <f t="shared" si="0"/>
        <v>5764723</v>
      </c>
      <c r="F19" s="967">
        <v>0</v>
      </c>
      <c r="G19" s="969">
        <v>0</v>
      </c>
      <c r="H19" s="967">
        <v>0</v>
      </c>
      <c r="I19" s="967">
        <v>5765</v>
      </c>
      <c r="J19" s="963"/>
    </row>
    <row r="20" spans="2:10">
      <c r="B20" s="968" t="s">
        <v>1080</v>
      </c>
      <c r="C20" s="967">
        <v>11711</v>
      </c>
      <c r="D20" s="967">
        <v>11711</v>
      </c>
      <c r="E20" s="967">
        <f t="shared" si="0"/>
        <v>11711</v>
      </c>
      <c r="F20" s="967">
        <v>0</v>
      </c>
      <c r="G20" s="967">
        <v>0</v>
      </c>
      <c r="H20" s="967">
        <v>0</v>
      </c>
      <c r="I20" s="967">
        <v>12</v>
      </c>
      <c r="J20" s="963"/>
    </row>
    <row r="21" spans="2:10">
      <c r="B21" s="968" t="s">
        <v>1073</v>
      </c>
      <c r="C21" s="967">
        <v>9556083</v>
      </c>
      <c r="D21" s="971">
        <v>9534237</v>
      </c>
      <c r="E21" s="967">
        <f t="shared" si="0"/>
        <v>9534237</v>
      </c>
      <c r="F21" s="967">
        <v>0</v>
      </c>
      <c r="G21" s="969">
        <v>0</v>
      </c>
      <c r="H21" s="967">
        <v>0</v>
      </c>
      <c r="I21" s="967">
        <v>0</v>
      </c>
      <c r="J21" s="963"/>
    </row>
    <row r="22" spans="2:10">
      <c r="B22" s="966" t="s">
        <v>1081</v>
      </c>
      <c r="C22" s="967">
        <f>C23+C24</f>
        <v>6413279</v>
      </c>
      <c r="D22" s="967">
        <f>D23+D24</f>
        <v>6389050</v>
      </c>
      <c r="E22" s="967">
        <f>E23+E24</f>
        <v>6388957</v>
      </c>
      <c r="F22" s="967">
        <v>0</v>
      </c>
      <c r="G22" s="967">
        <v>0</v>
      </c>
      <c r="H22" s="967">
        <v>0</v>
      </c>
      <c r="I22" s="967">
        <f>I23+I24</f>
        <v>93</v>
      </c>
      <c r="J22" s="963"/>
    </row>
    <row r="23" spans="2:10">
      <c r="B23" s="968" t="s">
        <v>1072</v>
      </c>
      <c r="C23" s="967">
        <v>115281</v>
      </c>
      <c r="D23" s="967">
        <v>93144</v>
      </c>
      <c r="E23" s="967">
        <f>D23-I23</f>
        <v>93051</v>
      </c>
      <c r="F23" s="967">
        <v>0</v>
      </c>
      <c r="G23" s="969">
        <v>0</v>
      </c>
      <c r="H23" s="967">
        <v>0</v>
      </c>
      <c r="I23" s="967">
        <v>93</v>
      </c>
      <c r="J23" s="963"/>
    </row>
    <row r="24" spans="2:10">
      <c r="B24" s="968" t="s">
        <v>1073</v>
      </c>
      <c r="C24" s="967">
        <v>6297998</v>
      </c>
      <c r="D24" s="967">
        <v>6295906</v>
      </c>
      <c r="E24" s="967">
        <f t="shared" si="0"/>
        <v>6295906</v>
      </c>
      <c r="F24" s="967">
        <v>0</v>
      </c>
      <c r="G24" s="967">
        <v>0</v>
      </c>
      <c r="H24" s="967">
        <v>0</v>
      </c>
      <c r="I24" s="967">
        <v>0</v>
      </c>
      <c r="J24" s="963"/>
    </row>
    <row r="25" spans="2:10">
      <c r="B25" s="966" t="s">
        <v>1082</v>
      </c>
      <c r="C25" s="967">
        <v>14792</v>
      </c>
      <c r="D25" s="967">
        <v>438537</v>
      </c>
      <c r="E25" s="967">
        <f t="shared" si="0"/>
        <v>438537</v>
      </c>
      <c r="F25" s="967">
        <v>0</v>
      </c>
      <c r="G25" s="969">
        <v>0</v>
      </c>
      <c r="H25" s="967">
        <v>0</v>
      </c>
      <c r="I25" s="967">
        <v>0</v>
      </c>
      <c r="J25" s="963"/>
    </row>
    <row r="26" spans="2:10">
      <c r="B26" s="966" t="s">
        <v>1083</v>
      </c>
      <c r="C26" s="967">
        <v>13132</v>
      </c>
      <c r="D26" s="967">
        <v>10697</v>
      </c>
      <c r="E26" s="967">
        <f t="shared" si="0"/>
        <v>10697</v>
      </c>
      <c r="F26" s="967">
        <v>0</v>
      </c>
      <c r="G26" s="967">
        <v>0</v>
      </c>
      <c r="H26" s="967">
        <v>0</v>
      </c>
      <c r="I26" s="967">
        <v>0</v>
      </c>
      <c r="J26" s="963"/>
    </row>
    <row r="27" spans="2:10">
      <c r="B27" s="966" t="s">
        <v>744</v>
      </c>
      <c r="C27" s="967">
        <v>370752</v>
      </c>
      <c r="D27" s="967">
        <v>88973</v>
      </c>
      <c r="E27" s="967">
        <f t="shared" si="0"/>
        <v>88973</v>
      </c>
      <c r="F27" s="967">
        <v>0</v>
      </c>
      <c r="G27" s="969">
        <v>0</v>
      </c>
      <c r="H27" s="967">
        <v>0</v>
      </c>
      <c r="I27" s="967">
        <v>0</v>
      </c>
      <c r="J27" s="963"/>
    </row>
    <row r="28" spans="2:10">
      <c r="B28" s="966" t="s">
        <v>1084</v>
      </c>
      <c r="C28" s="967">
        <v>74145</v>
      </c>
      <c r="D28" s="967">
        <v>0</v>
      </c>
      <c r="E28" s="967">
        <f t="shared" si="0"/>
        <v>0</v>
      </c>
      <c r="F28" s="967">
        <v>0</v>
      </c>
      <c r="G28" s="967">
        <v>0</v>
      </c>
      <c r="H28" s="967">
        <v>0</v>
      </c>
      <c r="I28" s="967">
        <v>0</v>
      </c>
      <c r="J28" s="963"/>
    </row>
    <row r="29" spans="2:10">
      <c r="B29" s="966" t="s">
        <v>1085</v>
      </c>
      <c r="C29" s="967">
        <v>40456</v>
      </c>
      <c r="D29" s="967">
        <v>34946</v>
      </c>
      <c r="E29" s="967">
        <v>9605</v>
      </c>
      <c r="F29" s="967">
        <v>0</v>
      </c>
      <c r="G29" s="969">
        <v>0</v>
      </c>
      <c r="H29" s="967">
        <v>0</v>
      </c>
      <c r="I29" s="967">
        <v>25340</v>
      </c>
      <c r="J29" s="963"/>
    </row>
    <row r="30" spans="2:10">
      <c r="B30" s="966" t="s">
        <v>1086</v>
      </c>
      <c r="C30" s="967">
        <v>75</v>
      </c>
      <c r="D30" s="967">
        <v>0</v>
      </c>
      <c r="E30" s="967">
        <f t="shared" si="0"/>
        <v>0</v>
      </c>
      <c r="F30" s="967">
        <v>0</v>
      </c>
      <c r="G30" s="967">
        <v>0</v>
      </c>
      <c r="H30" s="967">
        <v>0</v>
      </c>
      <c r="I30" s="967">
        <v>0</v>
      </c>
      <c r="J30" s="963"/>
    </row>
    <row r="31" spans="2:10">
      <c r="B31" s="966" t="s">
        <v>1087</v>
      </c>
      <c r="C31" s="967">
        <v>94999</v>
      </c>
      <c r="D31" s="967">
        <v>74357</v>
      </c>
      <c r="E31" s="967">
        <v>65501</v>
      </c>
      <c r="F31" s="967">
        <v>0</v>
      </c>
      <c r="G31" s="969">
        <v>0</v>
      </c>
      <c r="H31" s="967">
        <v>0</v>
      </c>
      <c r="I31" s="967">
        <v>0</v>
      </c>
      <c r="J31" s="963"/>
    </row>
    <row r="32" spans="2:10">
      <c r="B32" s="966" t="s">
        <v>1088</v>
      </c>
      <c r="C32" s="967">
        <v>9915</v>
      </c>
      <c r="D32" s="967">
        <v>1485</v>
      </c>
      <c r="E32" s="967">
        <f t="shared" si="0"/>
        <v>1485</v>
      </c>
      <c r="F32" s="967">
        <v>0</v>
      </c>
      <c r="G32" s="967">
        <v>0</v>
      </c>
      <c r="H32" s="967">
        <v>0</v>
      </c>
      <c r="I32" s="967">
        <v>0</v>
      </c>
      <c r="J32" s="963"/>
    </row>
    <row r="33" spans="2:11">
      <c r="B33" s="966" t="s">
        <v>1089</v>
      </c>
      <c r="C33" s="967">
        <v>121035</v>
      </c>
      <c r="D33" s="971">
        <v>103919</v>
      </c>
      <c r="E33" s="967">
        <f t="shared" si="0"/>
        <v>103919</v>
      </c>
      <c r="F33" s="967">
        <v>0</v>
      </c>
      <c r="G33" s="969">
        <v>0</v>
      </c>
      <c r="H33" s="967">
        <v>0</v>
      </c>
      <c r="I33" s="967">
        <v>0</v>
      </c>
      <c r="J33" s="963"/>
    </row>
    <row r="34" spans="2:11" s="975" customFormat="1">
      <c r="B34" s="972" t="s">
        <v>1090</v>
      </c>
      <c r="C34" s="973">
        <f>C9+C10+C13+C14+C15+C16+C22+C25+C26+C27+C28+C29+C30+C31+C32+C33</f>
        <v>26849322</v>
      </c>
      <c r="D34" s="973">
        <f>D9+D10+D13+D14+D15+D16+D22+D25+D26+D27+D28+D29+D30+D31+D32+D33</f>
        <v>26785172</v>
      </c>
      <c r="E34" s="973">
        <f t="shared" ref="E34:I34" si="1">E9+E10+E13+E14+E15+E16+E22+E25+E26+E27+E28+E29+E30+E31+E32+E33</f>
        <v>26749152</v>
      </c>
      <c r="F34" s="973">
        <f t="shared" si="1"/>
        <v>1444</v>
      </c>
      <c r="G34" s="973">
        <f t="shared" si="1"/>
        <v>0</v>
      </c>
      <c r="H34" s="973">
        <f t="shared" si="1"/>
        <v>1730</v>
      </c>
      <c r="I34" s="973">
        <f t="shared" si="1"/>
        <v>31474</v>
      </c>
      <c r="J34" s="974"/>
      <c r="K34" s="974"/>
    </row>
    <row r="35" spans="2:11">
      <c r="B35" s="976" t="s">
        <v>1091</v>
      </c>
      <c r="C35" s="977"/>
      <c r="D35" s="977"/>
      <c r="E35" s="977"/>
      <c r="F35" s="977"/>
      <c r="G35" s="977"/>
      <c r="H35" s="977"/>
      <c r="I35" s="977"/>
      <c r="J35" s="963"/>
    </row>
    <row r="36" spans="2:11">
      <c r="B36" s="966" t="s">
        <v>1092</v>
      </c>
      <c r="C36" s="967">
        <v>2039</v>
      </c>
      <c r="D36" s="967">
        <v>2039</v>
      </c>
      <c r="E36" s="967">
        <v>0</v>
      </c>
      <c r="F36" s="967">
        <v>0</v>
      </c>
      <c r="G36" s="967">
        <v>0</v>
      </c>
      <c r="H36" s="967">
        <v>0</v>
      </c>
      <c r="I36" s="967">
        <f>D36</f>
        <v>2039</v>
      </c>
      <c r="J36" s="963"/>
    </row>
    <row r="37" spans="2:11">
      <c r="B37" s="966" t="s">
        <v>1093</v>
      </c>
      <c r="C37" s="967">
        <v>22414552</v>
      </c>
      <c r="D37" s="967">
        <v>22413021</v>
      </c>
      <c r="E37" s="967">
        <v>0</v>
      </c>
      <c r="F37" s="967">
        <v>0</v>
      </c>
      <c r="G37" s="967">
        <v>0</v>
      </c>
      <c r="H37" s="967">
        <v>0</v>
      </c>
      <c r="I37" s="967">
        <f>D37</f>
        <v>22413021</v>
      </c>
      <c r="J37" s="963"/>
    </row>
    <row r="38" spans="2:11">
      <c r="B38" s="966" t="s">
        <v>1094</v>
      </c>
      <c r="C38" s="967">
        <v>0</v>
      </c>
      <c r="D38" s="967">
        <v>0</v>
      </c>
      <c r="E38" s="967">
        <v>0</v>
      </c>
      <c r="F38" s="967">
        <v>0</v>
      </c>
      <c r="G38" s="967">
        <v>0</v>
      </c>
      <c r="H38" s="967">
        <v>0</v>
      </c>
      <c r="I38" s="967">
        <f>D38</f>
        <v>0</v>
      </c>
      <c r="J38" s="963"/>
    </row>
    <row r="39" spans="2:11">
      <c r="B39" s="966" t="s">
        <v>1075</v>
      </c>
      <c r="C39" s="967">
        <v>1324</v>
      </c>
      <c r="D39" s="967">
        <v>1324</v>
      </c>
      <c r="E39" s="967">
        <v>0</v>
      </c>
      <c r="F39" s="967">
        <v>1324</v>
      </c>
      <c r="G39" s="967">
        <v>0</v>
      </c>
      <c r="H39" s="967">
        <v>1324</v>
      </c>
      <c r="I39" s="967">
        <v>1</v>
      </c>
      <c r="J39" s="963"/>
    </row>
    <row r="40" spans="2:11">
      <c r="B40" s="966" t="s">
        <v>1095</v>
      </c>
      <c r="C40" s="967">
        <v>0</v>
      </c>
      <c r="D40" s="967">
        <v>0</v>
      </c>
      <c r="E40" s="967">
        <v>0</v>
      </c>
      <c r="F40" s="967">
        <v>0</v>
      </c>
      <c r="G40" s="967">
        <v>0</v>
      </c>
      <c r="H40" s="967">
        <v>0</v>
      </c>
      <c r="I40" s="967">
        <f>D40</f>
        <v>0</v>
      </c>
      <c r="J40" s="963"/>
    </row>
    <row r="41" spans="2:11">
      <c r="B41" s="966" t="s">
        <v>1096</v>
      </c>
      <c r="C41" s="967">
        <v>2854971</v>
      </c>
      <c r="D41" s="967">
        <v>2881575</v>
      </c>
      <c r="E41" s="967">
        <v>0</v>
      </c>
      <c r="F41" s="967">
        <v>0</v>
      </c>
      <c r="G41" s="967">
        <v>0</v>
      </c>
      <c r="H41" s="967">
        <v>0</v>
      </c>
      <c r="I41" s="967">
        <f>D41</f>
        <v>2881575</v>
      </c>
      <c r="J41" s="963"/>
    </row>
    <row r="42" spans="2:11">
      <c r="B42" s="966" t="s">
        <v>1097</v>
      </c>
      <c r="C42" s="967">
        <v>391637</v>
      </c>
      <c r="D42" s="971">
        <v>391637</v>
      </c>
      <c r="E42" s="967">
        <v>0</v>
      </c>
      <c r="F42" s="967">
        <v>0</v>
      </c>
      <c r="G42" s="967">
        <v>0</v>
      </c>
      <c r="H42" s="967">
        <v>0</v>
      </c>
      <c r="I42" s="967">
        <f t="shared" ref="I42:I46" si="2">D42</f>
        <v>391637</v>
      </c>
      <c r="J42" s="963"/>
    </row>
    <row r="43" spans="2:11">
      <c r="B43" s="966" t="s">
        <v>1098</v>
      </c>
      <c r="C43" s="967">
        <v>124</v>
      </c>
      <c r="D43" s="971">
        <v>124</v>
      </c>
      <c r="E43" s="967">
        <v>0</v>
      </c>
      <c r="F43" s="967">
        <v>0</v>
      </c>
      <c r="G43" s="967">
        <v>0</v>
      </c>
      <c r="H43" s="967">
        <v>0</v>
      </c>
      <c r="I43" s="967">
        <f t="shared" si="2"/>
        <v>124</v>
      </c>
      <c r="J43" s="963"/>
    </row>
    <row r="44" spans="2:11">
      <c r="B44" s="966" t="s">
        <v>1099</v>
      </c>
      <c r="C44" s="967">
        <v>0</v>
      </c>
      <c r="D44" s="971">
        <v>0</v>
      </c>
      <c r="E44" s="967">
        <v>0</v>
      </c>
      <c r="F44" s="967">
        <v>0</v>
      </c>
      <c r="G44" s="967">
        <v>0</v>
      </c>
      <c r="H44" s="967">
        <v>0</v>
      </c>
      <c r="I44" s="967">
        <f t="shared" si="2"/>
        <v>0</v>
      </c>
      <c r="J44" s="963"/>
    </row>
    <row r="45" spans="2:11">
      <c r="B45" s="966" t="s">
        <v>1100</v>
      </c>
      <c r="C45" s="967">
        <v>352470</v>
      </c>
      <c r="D45" s="971">
        <v>297578</v>
      </c>
      <c r="E45" s="967">
        <v>0</v>
      </c>
      <c r="F45" s="967">
        <v>0</v>
      </c>
      <c r="G45" s="967">
        <v>0</v>
      </c>
      <c r="H45" s="967">
        <v>0</v>
      </c>
      <c r="I45" s="967">
        <f t="shared" si="2"/>
        <v>297578</v>
      </c>
      <c r="J45" s="963"/>
    </row>
    <row r="46" spans="2:11">
      <c r="B46" s="966" t="s">
        <v>1101</v>
      </c>
      <c r="C46" s="967">
        <v>15985</v>
      </c>
      <c r="D46" s="967">
        <v>13690</v>
      </c>
      <c r="E46" s="967">
        <v>0</v>
      </c>
      <c r="F46" s="967">
        <v>0</v>
      </c>
      <c r="G46" s="967">
        <v>0</v>
      </c>
      <c r="H46" s="967">
        <v>0</v>
      </c>
      <c r="I46" s="967">
        <f t="shared" si="2"/>
        <v>13690</v>
      </c>
      <c r="J46" s="963"/>
    </row>
    <row r="47" spans="2:11">
      <c r="B47" s="978" t="s">
        <v>1102</v>
      </c>
      <c r="C47" s="979">
        <f>SUM(C36:C46)</f>
        <v>26033102</v>
      </c>
      <c r="D47" s="979">
        <f>SUM(D36:D46)</f>
        <v>26000988</v>
      </c>
      <c r="E47" s="979">
        <f t="shared" ref="E47:H47" si="3">SUM(E36:E46)</f>
        <v>0</v>
      </c>
      <c r="F47" s="979">
        <f t="shared" si="3"/>
        <v>1324</v>
      </c>
      <c r="G47" s="979">
        <f t="shared" si="3"/>
        <v>0</v>
      </c>
      <c r="H47" s="979">
        <f t="shared" si="3"/>
        <v>1324</v>
      </c>
      <c r="I47" s="979">
        <f>SUM(I36:I46)</f>
        <v>25999665</v>
      </c>
      <c r="J47" s="963"/>
      <c r="K47" s="963"/>
    </row>
    <row r="48" spans="2:11">
      <c r="B48" s="980" t="s">
        <v>388</v>
      </c>
      <c r="C48" s="981"/>
      <c r="D48" s="981"/>
      <c r="E48" s="977"/>
      <c r="F48" s="977"/>
      <c r="G48" s="977"/>
      <c r="H48" s="977"/>
      <c r="I48" s="977"/>
      <c r="J48" s="963"/>
    </row>
    <row r="49" spans="2:12">
      <c r="B49" s="966" t="s">
        <v>1103</v>
      </c>
      <c r="C49" s="967">
        <v>455625</v>
      </c>
      <c r="D49" s="967">
        <v>455625</v>
      </c>
      <c r="E49" s="982"/>
      <c r="F49" s="982"/>
      <c r="G49" s="982"/>
      <c r="H49" s="982"/>
      <c r="I49" s="982"/>
      <c r="J49" s="983"/>
      <c r="K49" s="984"/>
      <c r="L49" s="984"/>
    </row>
    <row r="50" spans="2:12">
      <c r="B50" s="966" t="s">
        <v>1104</v>
      </c>
      <c r="C50" s="967">
        <v>-9899</v>
      </c>
      <c r="D50" s="967">
        <v>-9899</v>
      </c>
      <c r="E50" s="982"/>
      <c r="F50" s="982"/>
      <c r="G50" s="982"/>
      <c r="H50" s="982"/>
      <c r="I50" s="982"/>
      <c r="J50" s="983"/>
      <c r="K50" s="984"/>
      <c r="L50" s="984"/>
    </row>
    <row r="51" spans="2:12">
      <c r="B51" s="966" t="s">
        <v>1105</v>
      </c>
      <c r="C51" s="967">
        <v>320062</v>
      </c>
      <c r="D51" s="967">
        <v>349224</v>
      </c>
      <c r="E51" s="982"/>
      <c r="F51" s="982"/>
      <c r="G51" s="982"/>
      <c r="H51" s="982"/>
      <c r="I51" s="982"/>
      <c r="J51" s="983"/>
      <c r="K51" s="984"/>
      <c r="L51" s="984"/>
    </row>
    <row r="52" spans="2:12">
      <c r="B52" s="966" t="s">
        <v>1106</v>
      </c>
      <c r="C52" s="967">
        <v>-27157</v>
      </c>
      <c r="D52" s="967">
        <v>-26020</v>
      </c>
      <c r="E52" s="982"/>
      <c r="F52" s="982"/>
      <c r="G52" s="982"/>
      <c r="H52" s="982"/>
      <c r="I52" s="982"/>
      <c r="J52" s="983"/>
      <c r="K52" s="984"/>
      <c r="L52" s="984"/>
    </row>
    <row r="53" spans="2:12">
      <c r="B53" s="966" t="s">
        <v>1107</v>
      </c>
      <c r="C53" s="967">
        <v>-87539</v>
      </c>
      <c r="D53" s="967">
        <v>-79818</v>
      </c>
      <c r="E53" s="982"/>
      <c r="F53" s="982"/>
      <c r="G53" s="982"/>
      <c r="H53" s="982"/>
      <c r="I53" s="982"/>
      <c r="J53" s="983"/>
      <c r="K53" s="984"/>
      <c r="L53" s="984"/>
    </row>
    <row r="54" spans="2:12">
      <c r="B54" s="966" t="s">
        <v>1108</v>
      </c>
      <c r="C54" s="967">
        <v>-38908</v>
      </c>
      <c r="D54" s="967">
        <v>-33582</v>
      </c>
      <c r="E54" s="982"/>
      <c r="F54" s="982"/>
      <c r="G54" s="982"/>
      <c r="H54" s="982"/>
      <c r="I54" s="982"/>
      <c r="J54" s="983"/>
      <c r="K54" s="984"/>
      <c r="L54" s="984"/>
    </row>
    <row r="55" spans="2:12">
      <c r="B55" s="966" t="s">
        <v>1109</v>
      </c>
      <c r="C55" s="967">
        <v>177473</v>
      </c>
      <c r="D55" s="971">
        <v>128654</v>
      </c>
      <c r="E55" s="982"/>
      <c r="F55" s="982"/>
      <c r="G55" s="982"/>
      <c r="H55" s="982"/>
      <c r="I55" s="982"/>
      <c r="J55" s="983"/>
      <c r="K55" s="984"/>
      <c r="L55" s="984"/>
    </row>
    <row r="56" spans="2:12">
      <c r="B56" s="985" t="s">
        <v>1110</v>
      </c>
      <c r="C56" s="986">
        <f>SUM(C49:C55)</f>
        <v>789657</v>
      </c>
      <c r="D56" s="986">
        <f>SUM(D49:D55)</f>
        <v>784184</v>
      </c>
      <c r="E56" s="987"/>
      <c r="F56" s="987"/>
      <c r="G56" s="987"/>
      <c r="H56" s="987"/>
      <c r="I56" s="987"/>
      <c r="J56" s="983"/>
      <c r="K56" s="984"/>
      <c r="L56" s="984"/>
    </row>
    <row r="57" spans="2:12">
      <c r="B57" s="966" t="s">
        <v>1111</v>
      </c>
      <c r="C57" s="967">
        <v>26563</v>
      </c>
      <c r="D57" s="967">
        <v>0</v>
      </c>
      <c r="E57" s="987"/>
      <c r="F57" s="987"/>
      <c r="G57" s="987"/>
      <c r="H57" s="987"/>
      <c r="I57" s="987"/>
      <c r="J57" s="983"/>
      <c r="K57" s="984"/>
      <c r="L57" s="984"/>
    </row>
    <row r="58" spans="2:12">
      <c r="B58" s="985" t="s">
        <v>1112</v>
      </c>
      <c r="C58" s="986">
        <f>C56+C57</f>
        <v>816220</v>
      </c>
      <c r="D58" s="986">
        <f>D56+D57</f>
        <v>784184</v>
      </c>
      <c r="E58" s="987"/>
      <c r="F58" s="987"/>
      <c r="G58" s="987"/>
      <c r="H58" s="987"/>
      <c r="I58" s="987"/>
      <c r="J58" s="983"/>
      <c r="K58" s="984"/>
      <c r="L58" s="984"/>
    </row>
    <row r="59" spans="2:12" ht="15" customHeight="1">
      <c r="B59" s="972" t="s">
        <v>1113</v>
      </c>
      <c r="C59" s="973">
        <f>C47+C58</f>
        <v>26849322</v>
      </c>
      <c r="D59" s="973">
        <f>D47+D58</f>
        <v>26785172</v>
      </c>
      <c r="E59" s="988"/>
      <c r="F59" s="988"/>
      <c r="G59" s="988"/>
      <c r="H59" s="988"/>
      <c r="I59" s="988"/>
      <c r="J59" s="983"/>
      <c r="K59" s="984"/>
      <c r="L59" s="984"/>
    </row>
    <row r="60" spans="2:12">
      <c r="E60" s="984"/>
      <c r="F60" s="984"/>
      <c r="G60" s="984"/>
      <c r="H60" s="984"/>
      <c r="I60" s="984"/>
      <c r="J60" s="984"/>
      <c r="K60" s="984"/>
      <c r="L60" s="984"/>
    </row>
    <row r="61" spans="2:12">
      <c r="E61" s="984"/>
      <c r="F61" s="984"/>
      <c r="G61" s="984"/>
      <c r="H61" s="984"/>
      <c r="I61" s="984"/>
      <c r="J61" s="984"/>
      <c r="K61" s="984"/>
      <c r="L61" s="984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cale="110" showGridLines="0" fitToPage="1" topLeftCell="B31">
      <selection activeCell="D59" sqref="D59"/>
      <pageMargins left="0" right="0" top="0" bottom="0" header="0" footer="0"/>
      <pageSetup paperSize="9" scale="61" orientation="landscape" r:id="rId1"/>
    </customSheetView>
  </customSheetViews>
  <mergeCells count="3">
    <mergeCell ref="C6:C7"/>
    <mergeCell ref="D6:D7"/>
    <mergeCell ref="E6:I6"/>
  </mergeCells>
  <pageMargins left="0" right="0" top="0" bottom="0" header="0" footer="0"/>
  <pageSetup paperSize="9" scale="61" orientation="landscape" r:id="rId2"/>
  <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9D239"/>
  </sheetPr>
  <dimension ref="A1:G22"/>
  <sheetViews>
    <sheetView showGridLines="0" zoomScaleNormal="100" workbookViewId="0">
      <selection activeCell="C19" sqref="C19"/>
    </sheetView>
  </sheetViews>
  <sheetFormatPr defaultColWidth="9.140625" defaultRowHeight="12.75"/>
  <cols>
    <col min="1" max="1" width="11.42578125" style="836" customWidth="1"/>
    <col min="2" max="2" width="5.5703125" style="836" customWidth="1"/>
    <col min="3" max="3" width="79" style="836" customWidth="1"/>
    <col min="4" max="7" width="19.42578125" style="836" customWidth="1"/>
    <col min="8" max="16384" width="9.140625" style="836"/>
  </cols>
  <sheetData>
    <row r="1" spans="1:7" ht="21.75" customHeight="1">
      <c r="A1" s="835"/>
    </row>
    <row r="2" spans="1:7" ht="18">
      <c r="A2" s="211"/>
      <c r="B2" s="837"/>
    </row>
    <row r="3" spans="1:7" s="839" customFormat="1" ht="19.5" customHeight="1">
      <c r="A3" s="838"/>
      <c r="B3" s="845" t="s">
        <v>1380</v>
      </c>
    </row>
    <row r="4" spans="1:7" s="839" customFormat="1" ht="19.5" customHeight="1" thickBot="1">
      <c r="A4" s="838"/>
      <c r="B4" s="840"/>
      <c r="C4" s="841"/>
      <c r="D4" s="841"/>
      <c r="E4" s="841"/>
      <c r="F4" s="841"/>
      <c r="G4" s="841"/>
    </row>
    <row r="5" spans="1:7" s="839" customFormat="1" ht="14.25" customHeight="1">
      <c r="B5" s="1159"/>
      <c r="C5" s="1161" t="s">
        <v>1363</v>
      </c>
      <c r="D5" s="855" t="s">
        <v>102</v>
      </c>
      <c r="E5" s="855" t="s">
        <v>103</v>
      </c>
      <c r="F5" s="855" t="s">
        <v>104</v>
      </c>
      <c r="G5" s="855" t="s">
        <v>140</v>
      </c>
    </row>
    <row r="6" spans="1:7" s="839" customFormat="1" ht="28.5" customHeight="1">
      <c r="B6" s="1159"/>
      <c r="C6" s="1161"/>
      <c r="D6" s="1163" t="s">
        <v>1379</v>
      </c>
      <c r="E6" s="1164"/>
      <c r="F6" s="1164" t="s">
        <v>1364</v>
      </c>
      <c r="G6" s="1164"/>
    </row>
    <row r="7" spans="1:7" ht="19.5" customHeight="1" thickBot="1">
      <c r="B7" s="1160"/>
      <c r="C7" s="1162"/>
      <c r="D7" s="861" t="s">
        <v>1365</v>
      </c>
      <c r="E7" s="861" t="s">
        <v>1366</v>
      </c>
      <c r="F7" s="861" t="s">
        <v>1365</v>
      </c>
      <c r="G7" s="861" t="s">
        <v>1366</v>
      </c>
    </row>
    <row r="8" spans="1:7" ht="20.45" customHeight="1">
      <c r="B8" s="846" t="s">
        <v>1367</v>
      </c>
      <c r="C8" s="847" t="s">
        <v>1368</v>
      </c>
      <c r="D8" s="853">
        <v>-185047</v>
      </c>
      <c r="E8" s="854">
        <v>-141417</v>
      </c>
      <c r="F8" s="854">
        <v>-85117</v>
      </c>
      <c r="G8" s="854">
        <v>-96976</v>
      </c>
    </row>
    <row r="9" spans="1:7" ht="20.45" customHeight="1">
      <c r="B9" s="848" t="s">
        <v>1369</v>
      </c>
      <c r="C9" s="849" t="s">
        <v>1370</v>
      </c>
      <c r="D9" s="850">
        <v>91420</v>
      </c>
      <c r="E9" s="851">
        <v>50443</v>
      </c>
      <c r="F9" s="851">
        <v>-9663</v>
      </c>
      <c r="G9" s="851">
        <v>48882</v>
      </c>
    </row>
    <row r="10" spans="1:7" ht="20.45" customHeight="1">
      <c r="B10" s="848" t="s">
        <v>1371</v>
      </c>
      <c r="C10" s="849" t="s">
        <v>1372</v>
      </c>
      <c r="D10" s="850">
        <v>15088</v>
      </c>
      <c r="E10" s="851">
        <v>15900</v>
      </c>
      <c r="F10" s="852"/>
      <c r="G10" s="852"/>
    </row>
    <row r="11" spans="1:7" ht="20.45" customHeight="1">
      <c r="B11" s="848" t="s">
        <v>1373</v>
      </c>
      <c r="C11" s="849" t="s">
        <v>1374</v>
      </c>
      <c r="D11" s="850">
        <v>-73270</v>
      </c>
      <c r="E11" s="851">
        <v>-76304</v>
      </c>
      <c r="F11" s="852"/>
      <c r="G11" s="852"/>
    </row>
    <row r="12" spans="1:7" ht="20.45" customHeight="1">
      <c r="B12" s="848" t="s">
        <v>1375</v>
      </c>
      <c r="C12" s="849" t="s">
        <v>1377</v>
      </c>
      <c r="D12" s="850">
        <v>-133141</v>
      </c>
      <c r="E12" s="851">
        <v>-120609</v>
      </c>
      <c r="F12" s="852"/>
      <c r="G12" s="852"/>
    </row>
    <row r="13" spans="1:7" ht="20.45" customHeight="1" thickBot="1">
      <c r="B13" s="856" t="s">
        <v>1376</v>
      </c>
      <c r="C13" s="857" t="s">
        <v>1378</v>
      </c>
      <c r="D13" s="858">
        <v>64327</v>
      </c>
      <c r="E13" s="859">
        <v>43860</v>
      </c>
      <c r="F13" s="860"/>
      <c r="G13" s="860"/>
    </row>
    <row r="14" spans="1:7" ht="19.350000000000001" customHeight="1"/>
    <row r="15" spans="1:7" ht="18" customHeight="1">
      <c r="A15" s="842"/>
      <c r="B15" s="842"/>
      <c r="C15" s="842"/>
      <c r="D15" s="842"/>
      <c r="E15" s="842"/>
      <c r="F15" s="842"/>
      <c r="G15" s="842"/>
    </row>
    <row r="16" spans="1:7">
      <c r="D16" s="843"/>
      <c r="E16" s="843"/>
    </row>
    <row r="17" spans="4:5">
      <c r="D17" s="843"/>
      <c r="E17" s="843"/>
    </row>
    <row r="18" spans="4:5">
      <c r="D18" s="843"/>
      <c r="E18" s="843"/>
    </row>
    <row r="19" spans="4:5">
      <c r="D19" s="843"/>
      <c r="E19" s="843"/>
    </row>
    <row r="20" spans="4:5">
      <c r="D20" s="843"/>
      <c r="E20" s="843"/>
    </row>
    <row r="21" spans="4:5">
      <c r="E21" s="843"/>
    </row>
    <row r="22" spans="4:5">
      <c r="D22" s="844"/>
      <c r="E22" s="844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>
      <selection activeCell="G29" sqref="G29"/>
      <pageMargins left="0.7" right="0.7" top="0.75" bottom="0.75" header="0.3" footer="0.3"/>
      <pageSetup paperSize="9" orientation="portrait" r:id="rId1"/>
    </customSheetView>
  </customSheetViews>
  <mergeCells count="4">
    <mergeCell ref="B5:B7"/>
    <mergeCell ref="C5:C7"/>
    <mergeCell ref="D6:E6"/>
    <mergeCell ref="F6:G6"/>
  </mergeCell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9D239"/>
    <pageSetUpPr fitToPage="1"/>
  </sheetPr>
  <dimension ref="A1:H21"/>
  <sheetViews>
    <sheetView showGridLines="0" zoomScaleNormal="100" workbookViewId="0">
      <selection activeCell="F25" sqref="F25"/>
    </sheetView>
  </sheetViews>
  <sheetFormatPr defaultColWidth="9.140625" defaultRowHeight="12.75"/>
  <cols>
    <col min="1" max="1" width="11.140625" style="611" customWidth="1"/>
    <col min="2" max="2" width="8.85546875" style="611" customWidth="1"/>
    <col min="3" max="3" width="92.42578125" style="611" customWidth="1"/>
    <col min="4" max="8" width="15.42578125" style="611" customWidth="1"/>
    <col min="9" max="16384" width="9.140625" style="611"/>
  </cols>
  <sheetData>
    <row r="1" spans="1:8" ht="21.75" customHeight="1">
      <c r="A1" s="131"/>
      <c r="B1" s="610"/>
    </row>
    <row r="2" spans="1:8" ht="27.75" customHeight="1">
      <c r="B2" s="612"/>
    </row>
    <row r="3" spans="1:8" ht="18.75">
      <c r="B3" s="617" t="s">
        <v>1158</v>
      </c>
      <c r="C3" s="614"/>
    </row>
    <row r="4" spans="1:8" s="909" customFormat="1" ht="13.5" thickBot="1"/>
    <row r="5" spans="1:8" s="909" customFormat="1">
      <c r="B5" s="910"/>
      <c r="C5" s="910"/>
      <c r="D5" s="911" t="s">
        <v>102</v>
      </c>
      <c r="E5" s="911" t="s">
        <v>103</v>
      </c>
      <c r="F5" s="911" t="s">
        <v>104</v>
      </c>
      <c r="G5" s="911" t="s">
        <v>140</v>
      </c>
      <c r="H5" s="911" t="s">
        <v>141</v>
      </c>
    </row>
    <row r="6" spans="1:8" s="909" customFormat="1">
      <c r="B6" s="910"/>
      <c r="C6" s="912"/>
      <c r="D6" s="1001" t="s">
        <v>139</v>
      </c>
      <c r="E6" s="1002" t="s">
        <v>1152</v>
      </c>
      <c r="F6" s="1002"/>
      <c r="G6" s="1002"/>
      <c r="H6" s="1002"/>
    </row>
    <row r="7" spans="1:8" s="909" customFormat="1" ht="39" thickBot="1">
      <c r="B7" s="913"/>
      <c r="C7" s="914"/>
      <c r="D7" s="1001"/>
      <c r="E7" s="913" t="s">
        <v>1153</v>
      </c>
      <c r="F7" s="913" t="s">
        <v>1154</v>
      </c>
      <c r="G7" s="913" t="s">
        <v>1155</v>
      </c>
      <c r="H7" s="913" t="s">
        <v>1156</v>
      </c>
    </row>
    <row r="8" spans="1:8" s="613" customFormat="1" ht="18.75" customHeight="1">
      <c r="B8" s="815">
        <v>1</v>
      </c>
      <c r="C8" s="816" t="s">
        <v>212</v>
      </c>
      <c r="D8" s="799">
        <f>'EU LI 1'!D34-'EU LI 1'!I34</f>
        <v>26753698</v>
      </c>
      <c r="E8" s="800">
        <f>'EU LI 1'!E34</f>
        <v>26749152</v>
      </c>
      <c r="F8" s="800">
        <f>'EU LI 1'!G34</f>
        <v>0</v>
      </c>
      <c r="G8" s="800">
        <f>'EU LI 1'!F34</f>
        <v>1444</v>
      </c>
      <c r="H8" s="801">
        <f>'EU LI 1'!H34</f>
        <v>1730</v>
      </c>
    </row>
    <row r="9" spans="1:8" s="613" customFormat="1" ht="18.75" customHeight="1">
      <c r="B9" s="817">
        <v>2</v>
      </c>
      <c r="C9" s="818" t="s">
        <v>213</v>
      </c>
      <c r="D9" s="802">
        <f>ROUND('EU LI 1'!D47,0)-ROUND('EU LI 1'!I47,0)</f>
        <v>1323</v>
      </c>
      <c r="E9" s="803">
        <v>0</v>
      </c>
      <c r="F9" s="804">
        <v>0</v>
      </c>
      <c r="G9" s="804">
        <f>'EU LI 1'!F47-1</f>
        <v>1323</v>
      </c>
      <c r="H9" s="805">
        <f>'EU LI 1'!H47-1</f>
        <v>1323</v>
      </c>
    </row>
    <row r="10" spans="1:8" s="613" customFormat="1" ht="18.75" customHeight="1">
      <c r="B10" s="817">
        <v>3</v>
      </c>
      <c r="C10" s="818" t="s">
        <v>214</v>
      </c>
      <c r="D10" s="802">
        <f>D8-D9</f>
        <v>26752375</v>
      </c>
      <c r="E10" s="804">
        <f>E8-E9</f>
        <v>26749152</v>
      </c>
      <c r="F10" s="804">
        <f t="shared" ref="F10:H10" si="0">F8-F9</f>
        <v>0</v>
      </c>
      <c r="G10" s="804">
        <f t="shared" si="0"/>
        <v>121</v>
      </c>
      <c r="H10" s="805">
        <f t="shared" si="0"/>
        <v>407</v>
      </c>
    </row>
    <row r="11" spans="1:8" s="613" customFormat="1" ht="18.75" customHeight="1">
      <c r="B11" s="817">
        <v>4</v>
      </c>
      <c r="C11" s="818" t="s">
        <v>215</v>
      </c>
      <c r="D11" s="802">
        <v>1465288</v>
      </c>
      <c r="E11" s="804">
        <v>1465288</v>
      </c>
      <c r="F11" s="803">
        <v>0</v>
      </c>
      <c r="G11" s="803">
        <v>0</v>
      </c>
      <c r="H11" s="806">
        <v>0</v>
      </c>
    </row>
    <row r="12" spans="1:8" s="615" customFormat="1" ht="18.75" customHeight="1">
      <c r="B12" s="819">
        <v>5</v>
      </c>
      <c r="C12" s="820" t="s">
        <v>1157</v>
      </c>
      <c r="D12" s="807">
        <v>0</v>
      </c>
      <c r="E12" s="808">
        <v>0</v>
      </c>
      <c r="F12" s="809">
        <v>0</v>
      </c>
      <c r="G12" s="809">
        <v>0</v>
      </c>
      <c r="H12" s="810"/>
    </row>
    <row r="13" spans="1:8" s="615" customFormat="1" ht="18.75" customHeight="1">
      <c r="B13" s="819">
        <v>6</v>
      </c>
      <c r="C13" s="820" t="s">
        <v>216</v>
      </c>
      <c r="D13" s="807">
        <v>0</v>
      </c>
      <c r="E13" s="808">
        <v>0</v>
      </c>
      <c r="F13" s="809">
        <v>0</v>
      </c>
      <c r="G13" s="809">
        <v>0</v>
      </c>
      <c r="H13" s="810"/>
    </row>
    <row r="14" spans="1:8" s="615" customFormat="1" ht="18.75" customHeight="1">
      <c r="B14" s="819">
        <v>7</v>
      </c>
      <c r="C14" s="820" t="s">
        <v>217</v>
      </c>
      <c r="D14" s="807">
        <v>-39126</v>
      </c>
      <c r="E14" s="808">
        <v>-39126</v>
      </c>
      <c r="F14" s="809">
        <v>0</v>
      </c>
      <c r="G14" s="809">
        <v>0</v>
      </c>
      <c r="H14" s="810"/>
    </row>
    <row r="15" spans="1:8" s="615" customFormat="1" ht="18.75" customHeight="1">
      <c r="B15" s="819">
        <v>8</v>
      </c>
      <c r="C15" s="820" t="s">
        <v>218</v>
      </c>
      <c r="D15" s="807">
        <v>-431826</v>
      </c>
      <c r="E15" s="808">
        <v>-431826</v>
      </c>
      <c r="F15" s="809">
        <v>0</v>
      </c>
      <c r="G15" s="809">
        <v>0</v>
      </c>
      <c r="H15" s="810"/>
    </row>
    <row r="16" spans="1:8" s="615" customFormat="1" ht="18.75" customHeight="1">
      <c r="B16" s="819">
        <v>9</v>
      </c>
      <c r="C16" s="820" t="s">
        <v>219</v>
      </c>
      <c r="D16" s="807">
        <v>-384647</v>
      </c>
      <c r="E16" s="808">
        <v>-384647</v>
      </c>
      <c r="F16" s="809">
        <v>0</v>
      </c>
      <c r="G16" s="809">
        <v>0</v>
      </c>
      <c r="H16" s="810"/>
    </row>
    <row r="17" spans="2:8" s="615" customFormat="1" ht="18.75" customHeight="1">
      <c r="B17" s="819">
        <v>10</v>
      </c>
      <c r="C17" s="820" t="s">
        <v>220</v>
      </c>
      <c r="D17" s="807">
        <v>0</v>
      </c>
      <c r="E17" s="808">
        <v>0</v>
      </c>
      <c r="F17" s="809">
        <v>0</v>
      </c>
      <c r="G17" s="809">
        <v>0</v>
      </c>
      <c r="H17" s="810"/>
    </row>
    <row r="18" spans="2:8" s="615" customFormat="1" ht="18.75" customHeight="1">
      <c r="B18" s="819">
        <v>11</v>
      </c>
      <c r="C18" s="820" t="s">
        <v>221</v>
      </c>
      <c r="D18" s="811">
        <v>0</v>
      </c>
      <c r="E18" s="812">
        <v>0</v>
      </c>
      <c r="F18" s="813">
        <v>0</v>
      </c>
      <c r="G18" s="813">
        <v>0</v>
      </c>
      <c r="H18" s="814"/>
    </row>
    <row r="19" spans="2:8" ht="18.75" customHeight="1" thickBot="1">
      <c r="B19" s="821">
        <v>12</v>
      </c>
      <c r="C19" s="822" t="s">
        <v>222</v>
      </c>
      <c r="D19" s="796">
        <f>D10+D11+SUM(D12:D18)</f>
        <v>27362064</v>
      </c>
      <c r="E19" s="797">
        <f>E10+E11+SUM(E12:E18)</f>
        <v>27358841</v>
      </c>
      <c r="F19" s="797">
        <f t="shared" ref="F19:H19" si="1">F10+F11+SUM(F12:F18)</f>
        <v>0</v>
      </c>
      <c r="G19" s="797">
        <f t="shared" si="1"/>
        <v>121</v>
      </c>
      <c r="H19" s="798">
        <f t="shared" si="1"/>
        <v>407</v>
      </c>
    </row>
    <row r="21" spans="2:8">
      <c r="E21" s="616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selection activeCell="F25" sqref="F25"/>
      <pageMargins left="0" right="0" top="0" bottom="0" header="0" footer="0"/>
      <pageSetup paperSize="9" scale="81" orientation="landscape" r:id="rId1"/>
    </customSheetView>
  </customSheetViews>
  <mergeCells count="2">
    <mergeCell ref="D6:D7"/>
    <mergeCell ref="E6:H6"/>
  </mergeCells>
  <pageMargins left="0" right="0" top="0" bottom="0" header="0" footer="0"/>
  <pageSetup paperSize="9" scale="81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9D239"/>
    <pageSetUpPr fitToPage="1"/>
  </sheetPr>
  <dimension ref="A1:I28"/>
  <sheetViews>
    <sheetView showGridLines="0" zoomScaleNormal="100" workbookViewId="0">
      <selection activeCell="F16" sqref="F16"/>
    </sheetView>
  </sheetViews>
  <sheetFormatPr defaultColWidth="9.140625" defaultRowHeight="12.75"/>
  <cols>
    <col min="1" max="1" width="11.140625" style="611" customWidth="1"/>
    <col min="2" max="2" width="40.42578125" style="611" customWidth="1"/>
    <col min="3" max="8" width="19.42578125" style="611" customWidth="1"/>
    <col min="9" max="9" width="73.5703125" style="611" customWidth="1"/>
    <col min="10" max="16384" width="9.140625" style="611"/>
  </cols>
  <sheetData>
    <row r="1" spans="1:9" ht="21.75" customHeight="1">
      <c r="A1" s="131"/>
      <c r="B1" s="610"/>
    </row>
    <row r="2" spans="1:9" ht="30" customHeight="1">
      <c r="A2" s="604"/>
      <c r="B2" s="612"/>
    </row>
    <row r="3" spans="1:9" ht="18.75">
      <c r="B3" s="617" t="s">
        <v>1160</v>
      </c>
    </row>
    <row r="4" spans="1:9" ht="13.5" thickBot="1"/>
    <row r="5" spans="1:9" s="909" customFormat="1" ht="15.75" customHeight="1">
      <c r="B5" s="915" t="s">
        <v>102</v>
      </c>
      <c r="C5" s="915" t="s">
        <v>103</v>
      </c>
      <c r="D5" s="915" t="s">
        <v>104</v>
      </c>
      <c r="E5" s="915" t="s">
        <v>140</v>
      </c>
      <c r="F5" s="915" t="s">
        <v>141</v>
      </c>
      <c r="G5" s="915" t="s">
        <v>207</v>
      </c>
      <c r="H5" s="915" t="s">
        <v>208</v>
      </c>
      <c r="I5" s="915" t="s">
        <v>223</v>
      </c>
    </row>
    <row r="6" spans="1:9" s="909" customFormat="1" ht="21" customHeight="1">
      <c r="B6" s="1003" t="s">
        <v>224</v>
      </c>
      <c r="C6" s="1003" t="s">
        <v>225</v>
      </c>
      <c r="D6" s="1002" t="s">
        <v>226</v>
      </c>
      <c r="E6" s="1002"/>
      <c r="F6" s="1002"/>
      <c r="G6" s="1002"/>
      <c r="H6" s="1002"/>
      <c r="I6" s="1003" t="s">
        <v>227</v>
      </c>
    </row>
    <row r="7" spans="1:9" s="909" customFormat="1" ht="38.25">
      <c r="B7" s="1004"/>
      <c r="C7" s="1004"/>
      <c r="D7" s="916" t="s">
        <v>228</v>
      </c>
      <c r="E7" s="916" t="s">
        <v>229</v>
      </c>
      <c r="F7" s="916" t="s">
        <v>230</v>
      </c>
      <c r="G7" s="916" t="s">
        <v>231</v>
      </c>
      <c r="H7" s="916" t="s">
        <v>232</v>
      </c>
      <c r="I7" s="1004"/>
    </row>
    <row r="8" spans="1:9" ht="15.75" customHeight="1">
      <c r="B8" s="624" t="s">
        <v>1119</v>
      </c>
      <c r="C8" s="625" t="s">
        <v>1120</v>
      </c>
      <c r="D8" s="626" t="s">
        <v>1121</v>
      </c>
      <c r="E8" s="627"/>
      <c r="F8" s="627"/>
      <c r="G8" s="627"/>
      <c r="H8" s="627"/>
      <c r="I8" s="628" t="s">
        <v>866</v>
      </c>
    </row>
    <row r="9" spans="1:9" ht="15.75" customHeight="1">
      <c r="B9" s="619" t="s">
        <v>1122</v>
      </c>
      <c r="C9" s="620" t="s">
        <v>1120</v>
      </c>
      <c r="D9" s="621" t="s">
        <v>1121</v>
      </c>
      <c r="E9" s="622"/>
      <c r="F9" s="622"/>
      <c r="G9" s="622"/>
      <c r="H9" s="622"/>
      <c r="I9" s="623" t="s">
        <v>1123</v>
      </c>
    </row>
    <row r="10" spans="1:9" ht="15.75" customHeight="1">
      <c r="B10" s="619" t="s">
        <v>1124</v>
      </c>
      <c r="C10" s="620" t="s">
        <v>1120</v>
      </c>
      <c r="D10" s="621" t="s">
        <v>1121</v>
      </c>
      <c r="E10" s="622"/>
      <c r="F10" s="622"/>
      <c r="G10" s="622"/>
      <c r="H10" s="622"/>
      <c r="I10" s="623" t="s">
        <v>1125</v>
      </c>
    </row>
    <row r="11" spans="1:9" ht="15.75" customHeight="1">
      <c r="B11" s="619" t="s">
        <v>1126</v>
      </c>
      <c r="C11" s="620" t="s">
        <v>1120</v>
      </c>
      <c r="D11" s="621"/>
      <c r="E11" s="622"/>
      <c r="F11" s="622"/>
      <c r="G11" s="622" t="s">
        <v>1121</v>
      </c>
      <c r="H11" s="622"/>
      <c r="I11" s="623" t="s">
        <v>1127</v>
      </c>
    </row>
    <row r="12" spans="1:9" ht="15.75" customHeight="1">
      <c r="B12" s="619" t="s">
        <v>1128</v>
      </c>
      <c r="C12" s="620" t="s">
        <v>1120</v>
      </c>
      <c r="D12" s="621"/>
      <c r="E12" s="622"/>
      <c r="F12" s="622"/>
      <c r="G12" s="622" t="s">
        <v>1121</v>
      </c>
      <c r="H12" s="622"/>
      <c r="I12" s="623" t="s">
        <v>1129</v>
      </c>
    </row>
    <row r="13" spans="1:9" ht="15.75" customHeight="1">
      <c r="B13" s="619" t="s">
        <v>1130</v>
      </c>
      <c r="C13" s="620" t="s">
        <v>1120</v>
      </c>
      <c r="D13" s="621"/>
      <c r="E13" s="622"/>
      <c r="F13" s="622"/>
      <c r="G13" s="622" t="s">
        <v>1121</v>
      </c>
      <c r="H13" s="622"/>
      <c r="I13" s="623" t="s">
        <v>1131</v>
      </c>
    </row>
    <row r="14" spans="1:9" ht="15.75" customHeight="1">
      <c r="B14" s="619" t="s">
        <v>1132</v>
      </c>
      <c r="C14" s="620" t="s">
        <v>1120</v>
      </c>
      <c r="D14" s="621"/>
      <c r="E14" s="622"/>
      <c r="F14" s="622"/>
      <c r="G14" s="622" t="s">
        <v>1121</v>
      </c>
      <c r="H14" s="622"/>
      <c r="I14" s="623" t="s">
        <v>1131</v>
      </c>
    </row>
    <row r="15" spans="1:9" ht="15.75" customHeight="1">
      <c r="B15" s="619" t="s">
        <v>1133</v>
      </c>
      <c r="C15" s="620" t="s">
        <v>1120</v>
      </c>
      <c r="D15" s="621"/>
      <c r="E15" s="622"/>
      <c r="F15" s="622"/>
      <c r="G15" s="622" t="s">
        <v>1121</v>
      </c>
      <c r="H15" s="622"/>
      <c r="I15" s="623" t="s">
        <v>1131</v>
      </c>
    </row>
    <row r="16" spans="1:9" ht="15.75" customHeight="1">
      <c r="B16" s="619" t="s">
        <v>1134</v>
      </c>
      <c r="C16" s="620" t="s">
        <v>1120</v>
      </c>
      <c r="D16" s="621"/>
      <c r="E16" s="622"/>
      <c r="F16" s="622"/>
      <c r="G16" s="622" t="s">
        <v>1121</v>
      </c>
      <c r="H16" s="622"/>
      <c r="I16" s="623" t="s">
        <v>1131</v>
      </c>
    </row>
    <row r="17" spans="2:9" ht="15.75" customHeight="1">
      <c r="B17" s="619" t="s">
        <v>1135</v>
      </c>
      <c r="C17" s="620" t="s">
        <v>1120</v>
      </c>
      <c r="D17" s="621"/>
      <c r="E17" s="622"/>
      <c r="F17" s="622"/>
      <c r="G17" s="622" t="s">
        <v>1121</v>
      </c>
      <c r="H17" s="622"/>
      <c r="I17" s="623" t="s">
        <v>1136</v>
      </c>
    </row>
    <row r="18" spans="2:9" ht="15.75" customHeight="1">
      <c r="B18" s="619" t="s">
        <v>1137</v>
      </c>
      <c r="C18" s="620" t="s">
        <v>1120</v>
      </c>
      <c r="D18" s="621"/>
      <c r="E18" s="622"/>
      <c r="F18" s="622"/>
      <c r="G18" s="622" t="s">
        <v>1121</v>
      </c>
      <c r="H18" s="622"/>
      <c r="I18" s="623" t="s">
        <v>1136</v>
      </c>
    </row>
    <row r="19" spans="2:9" ht="15.75" customHeight="1">
      <c r="B19" s="619" t="s">
        <v>1138</v>
      </c>
      <c r="C19" s="620" t="s">
        <v>1120</v>
      </c>
      <c r="D19" s="621"/>
      <c r="E19" s="622"/>
      <c r="F19" s="622"/>
      <c r="G19" s="622" t="s">
        <v>1121</v>
      </c>
      <c r="H19" s="622"/>
      <c r="I19" s="623" t="s">
        <v>1139</v>
      </c>
    </row>
    <row r="20" spans="2:9" ht="15.75" customHeight="1">
      <c r="B20" s="619" t="s">
        <v>1140</v>
      </c>
      <c r="C20" s="620" t="s">
        <v>1120</v>
      </c>
      <c r="D20" s="621"/>
      <c r="E20" s="622"/>
      <c r="F20" s="622"/>
      <c r="G20" s="622" t="s">
        <v>1121</v>
      </c>
      <c r="H20" s="622"/>
      <c r="I20" s="623" t="s">
        <v>1141</v>
      </c>
    </row>
    <row r="21" spans="2:9" ht="15.75" customHeight="1">
      <c r="B21" s="619" t="s">
        <v>1142</v>
      </c>
      <c r="C21" s="620" t="s">
        <v>1120</v>
      </c>
      <c r="D21" s="621"/>
      <c r="E21" s="622"/>
      <c r="F21" s="622"/>
      <c r="G21" s="622" t="s">
        <v>1121</v>
      </c>
      <c r="H21" s="622"/>
      <c r="I21" s="623" t="s">
        <v>1141</v>
      </c>
    </row>
    <row r="22" spans="2:9" ht="15.75" customHeight="1">
      <c r="B22" s="619" t="s">
        <v>1143</v>
      </c>
      <c r="C22" s="620" t="s">
        <v>1120</v>
      </c>
      <c r="D22" s="621"/>
      <c r="E22" s="622"/>
      <c r="F22" s="622"/>
      <c r="G22" s="622" t="s">
        <v>1121</v>
      </c>
      <c r="H22" s="622"/>
      <c r="I22" s="623" t="s">
        <v>1141</v>
      </c>
    </row>
    <row r="23" spans="2:9" ht="15.75" customHeight="1">
      <c r="B23" s="619" t="s">
        <v>1144</v>
      </c>
      <c r="C23" s="620" t="s">
        <v>1120</v>
      </c>
      <c r="D23" s="621"/>
      <c r="E23" s="622"/>
      <c r="F23" s="622"/>
      <c r="G23" s="622" t="s">
        <v>1121</v>
      </c>
      <c r="H23" s="622"/>
      <c r="I23" s="623" t="s">
        <v>1141</v>
      </c>
    </row>
    <row r="24" spans="2:9" ht="15.75" customHeight="1">
      <c r="B24" s="619" t="s">
        <v>1145</v>
      </c>
      <c r="C24" s="620" t="s">
        <v>1120</v>
      </c>
      <c r="D24" s="621"/>
      <c r="E24" s="622"/>
      <c r="F24" s="622"/>
      <c r="G24" s="622" t="s">
        <v>1121</v>
      </c>
      <c r="H24" s="622"/>
      <c r="I24" s="623" t="s">
        <v>1141</v>
      </c>
    </row>
    <row r="25" spans="2:9" ht="15.75" customHeight="1">
      <c r="B25" s="619" t="s">
        <v>1146</v>
      </c>
      <c r="C25" s="620" t="s">
        <v>1120</v>
      </c>
      <c r="D25" s="621"/>
      <c r="E25" s="622"/>
      <c r="F25" s="622"/>
      <c r="G25" s="622" t="s">
        <v>1121</v>
      </c>
      <c r="H25" s="622"/>
      <c r="I25" s="623" t="s">
        <v>1141</v>
      </c>
    </row>
    <row r="26" spans="2:9" ht="15.75" customHeight="1">
      <c r="B26" s="619" t="s">
        <v>1147</v>
      </c>
      <c r="C26" s="620" t="s">
        <v>1148</v>
      </c>
      <c r="D26" s="621"/>
      <c r="E26" s="622"/>
      <c r="F26" s="622"/>
      <c r="G26" s="622" t="s">
        <v>1121</v>
      </c>
      <c r="H26" s="622"/>
      <c r="I26" s="623" t="s">
        <v>1149</v>
      </c>
    </row>
    <row r="27" spans="2:9" ht="15.75" customHeight="1">
      <c r="B27" s="619" t="s">
        <v>1150</v>
      </c>
      <c r="C27" s="620" t="s">
        <v>1148</v>
      </c>
      <c r="D27" s="621"/>
      <c r="E27" s="622"/>
      <c r="F27" s="622"/>
      <c r="G27" s="622" t="s">
        <v>1121</v>
      </c>
      <c r="H27" s="622"/>
      <c r="I27" s="623" t="s">
        <v>1141</v>
      </c>
    </row>
    <row r="28" spans="2:9" ht="15.75" customHeight="1">
      <c r="B28" s="629" t="s">
        <v>1151</v>
      </c>
      <c r="C28" s="630" t="s">
        <v>1148</v>
      </c>
      <c r="D28" s="631"/>
      <c r="E28" s="632"/>
      <c r="F28" s="632"/>
      <c r="G28" s="632" t="s">
        <v>1121</v>
      </c>
      <c r="H28" s="632"/>
      <c r="I28" s="633" t="s">
        <v>1141</v>
      </c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 topLeftCell="A10">
      <selection activeCell="F16" sqref="F16"/>
      <pageMargins left="0" right="0" top="0" bottom="0" header="0" footer="0"/>
      <pageSetup paperSize="9" scale="78" orientation="landscape" r:id="rId1"/>
    </customSheetView>
  </customSheetViews>
  <mergeCells count="4">
    <mergeCell ref="B6:B7"/>
    <mergeCell ref="C6:C7"/>
    <mergeCell ref="D6:H6"/>
    <mergeCell ref="I6:I7"/>
  </mergeCells>
  <pageMargins left="0" right="0" top="0" bottom="0" header="0" footer="0"/>
  <pageSetup paperSize="9" scale="78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9D239"/>
    <pageSetUpPr fitToPage="1"/>
  </sheetPr>
  <dimension ref="C4:O21"/>
  <sheetViews>
    <sheetView showGridLines="0" zoomScaleNormal="100" workbookViewId="0"/>
  </sheetViews>
  <sheetFormatPr defaultColWidth="11.42578125" defaultRowHeight="15"/>
  <cols>
    <col min="1" max="2" width="3.85546875" style="235" customWidth="1"/>
    <col min="3" max="3" width="2.5703125" style="235" bestFit="1" customWidth="1"/>
    <col min="4" max="4" width="39.42578125" style="235" customWidth="1"/>
    <col min="5" max="9" width="10.140625" style="235" customWidth="1"/>
    <col min="10" max="11" width="11.5703125" style="235" customWidth="1"/>
    <col min="12" max="12" width="12.42578125" style="235" bestFit="1" customWidth="1"/>
    <col min="13" max="14" width="13.42578125" style="235" customWidth="1"/>
    <col min="15" max="16384" width="11.42578125" style="235"/>
  </cols>
  <sheetData>
    <row r="4" spans="3:15" ht="17.100000000000001" customHeight="1">
      <c r="C4" s="24" t="s">
        <v>988</v>
      </c>
    </row>
    <row r="5" spans="3:15">
      <c r="C5" s="185" t="s">
        <v>960</v>
      </c>
    </row>
    <row r="6" spans="3:15" ht="15" customHeight="1" thickBot="1">
      <c r="C6" s="52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</row>
    <row r="7" spans="3:15" ht="15.75" thickBot="1">
      <c r="C7" s="236"/>
      <c r="D7" s="250"/>
      <c r="E7" s="436" t="s">
        <v>102</v>
      </c>
      <c r="F7" s="436" t="s">
        <v>103</v>
      </c>
      <c r="G7" s="436" t="s">
        <v>104</v>
      </c>
      <c r="H7" s="436" t="s">
        <v>140</v>
      </c>
      <c r="I7" s="436" t="s">
        <v>141</v>
      </c>
      <c r="J7" s="437" t="s">
        <v>233</v>
      </c>
      <c r="K7" s="438" t="s">
        <v>234</v>
      </c>
      <c r="L7" s="436" t="s">
        <v>207</v>
      </c>
      <c r="M7" s="436" t="s">
        <v>208</v>
      </c>
      <c r="N7" s="436" t="s">
        <v>223</v>
      </c>
      <c r="O7" s="232"/>
    </row>
    <row r="8" spans="3:15" ht="48" customHeight="1">
      <c r="C8" s="237"/>
      <c r="D8" s="423"/>
      <c r="E8" s="1005" t="s">
        <v>235</v>
      </c>
      <c r="F8" s="1005"/>
      <c r="G8" s="1005"/>
      <c r="H8" s="1005"/>
      <c r="I8" s="1005"/>
      <c r="J8" s="1006" t="s">
        <v>236</v>
      </c>
      <c r="K8" s="1007"/>
      <c r="L8" s="1008" t="s">
        <v>237</v>
      </c>
      <c r="M8" s="1008"/>
      <c r="N8" s="1009"/>
      <c r="O8" s="232"/>
    </row>
    <row r="9" spans="3:15" ht="73.5" customHeight="1" thickBot="1">
      <c r="C9" s="251"/>
      <c r="D9" s="418" t="s">
        <v>238</v>
      </c>
      <c r="E9" s="420" t="s">
        <v>239</v>
      </c>
      <c r="F9" s="420" t="s">
        <v>240</v>
      </c>
      <c r="G9" s="420" t="s">
        <v>241</v>
      </c>
      <c r="H9" s="420" t="s">
        <v>242</v>
      </c>
      <c r="I9" s="420" t="s">
        <v>243</v>
      </c>
      <c r="J9" s="439" t="s">
        <v>244</v>
      </c>
      <c r="K9" s="440" t="s">
        <v>245</v>
      </c>
      <c r="L9" s="419"/>
      <c r="M9" s="441" t="s">
        <v>246</v>
      </c>
      <c r="N9" s="442" t="s">
        <v>247</v>
      </c>
      <c r="O9" s="232"/>
    </row>
    <row r="10" spans="3:15" ht="17.25" customHeight="1" thickTop="1">
      <c r="C10" s="238">
        <v>1</v>
      </c>
      <c r="D10" s="239" t="s">
        <v>248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428">
        <v>0</v>
      </c>
      <c r="K10" s="432">
        <v>0</v>
      </c>
      <c r="L10" s="233">
        <v>0</v>
      </c>
      <c r="M10" s="428">
        <v>0</v>
      </c>
      <c r="N10" s="432">
        <v>0</v>
      </c>
      <c r="O10" s="232"/>
    </row>
    <row r="11" spans="3:15" ht="17.25" customHeight="1">
      <c r="C11" s="238">
        <v>2</v>
      </c>
      <c r="D11" s="239" t="s">
        <v>119</v>
      </c>
      <c r="E11" s="240"/>
      <c r="F11" s="240"/>
      <c r="G11" s="240"/>
      <c r="H11" s="240"/>
      <c r="I11" s="240"/>
      <c r="J11" s="429"/>
      <c r="K11" s="433"/>
      <c r="L11" s="240"/>
      <c r="M11" s="429"/>
      <c r="N11" s="433"/>
      <c r="O11" s="232"/>
    </row>
    <row r="12" spans="3:15" ht="17.25" customHeight="1">
      <c r="C12" s="238">
        <v>3</v>
      </c>
      <c r="D12" s="239" t="s">
        <v>249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430">
        <v>0</v>
      </c>
      <c r="K12" s="434">
        <v>0</v>
      </c>
      <c r="L12" s="234">
        <v>0</v>
      </c>
      <c r="M12" s="430">
        <v>0</v>
      </c>
      <c r="N12" s="434">
        <v>0</v>
      </c>
      <c r="O12" s="232"/>
    </row>
    <row r="13" spans="3:15" ht="17.25" customHeight="1">
      <c r="C13" s="238">
        <v>4</v>
      </c>
      <c r="D13" s="239" t="s">
        <v>250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430">
        <v>0</v>
      </c>
      <c r="K13" s="434">
        <v>0</v>
      </c>
      <c r="L13" s="234">
        <v>0</v>
      </c>
      <c r="M13" s="430">
        <v>0</v>
      </c>
      <c r="N13" s="434">
        <v>0</v>
      </c>
      <c r="O13" s="232"/>
    </row>
    <row r="14" spans="3:15" ht="17.25" customHeight="1">
      <c r="C14" s="238">
        <v>5</v>
      </c>
      <c r="D14" s="239" t="s">
        <v>251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430">
        <v>0</v>
      </c>
      <c r="K14" s="434">
        <v>0</v>
      </c>
      <c r="L14" s="234">
        <v>0</v>
      </c>
      <c r="M14" s="430">
        <v>0</v>
      </c>
      <c r="N14" s="434">
        <v>0</v>
      </c>
      <c r="O14" s="232"/>
    </row>
    <row r="15" spans="3:15" ht="17.25" customHeight="1">
      <c r="C15" s="238">
        <v>6</v>
      </c>
      <c r="D15" s="239" t="s">
        <v>252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430">
        <v>0</v>
      </c>
      <c r="K15" s="434">
        <v>0</v>
      </c>
      <c r="L15" s="234">
        <v>0</v>
      </c>
      <c r="M15" s="430">
        <v>0</v>
      </c>
      <c r="N15" s="434">
        <v>0</v>
      </c>
      <c r="O15" s="232"/>
    </row>
    <row r="16" spans="3:15" ht="17.25" customHeight="1">
      <c r="C16" s="238">
        <v>7</v>
      </c>
      <c r="D16" s="239" t="s">
        <v>253</v>
      </c>
      <c r="E16" s="234">
        <v>0</v>
      </c>
      <c r="F16" s="234">
        <v>0</v>
      </c>
      <c r="G16" s="234">
        <v>0</v>
      </c>
      <c r="H16" s="234">
        <v>0</v>
      </c>
      <c r="I16" s="234">
        <v>0</v>
      </c>
      <c r="J16" s="430">
        <v>0</v>
      </c>
      <c r="K16" s="434">
        <v>0</v>
      </c>
      <c r="L16" s="234">
        <v>0</v>
      </c>
      <c r="M16" s="430">
        <v>0</v>
      </c>
      <c r="N16" s="434">
        <v>0</v>
      </c>
      <c r="O16" s="232"/>
    </row>
    <row r="17" spans="3:15" ht="17.25" customHeight="1">
      <c r="C17" s="238">
        <v>8</v>
      </c>
      <c r="D17" s="239" t="s">
        <v>119</v>
      </c>
      <c r="E17" s="240"/>
      <c r="F17" s="240"/>
      <c r="G17" s="240"/>
      <c r="H17" s="240"/>
      <c r="I17" s="240"/>
      <c r="J17" s="429"/>
      <c r="K17" s="433"/>
      <c r="L17" s="240"/>
      <c r="M17" s="429"/>
      <c r="N17" s="433"/>
      <c r="O17" s="232"/>
    </row>
    <row r="18" spans="3:15" ht="17.25" customHeight="1">
      <c r="C18" s="238">
        <v>9</v>
      </c>
      <c r="D18" s="239" t="s">
        <v>119</v>
      </c>
      <c r="E18" s="240"/>
      <c r="F18" s="240"/>
      <c r="G18" s="240"/>
      <c r="H18" s="240"/>
      <c r="I18" s="240"/>
      <c r="J18" s="429"/>
      <c r="K18" s="433"/>
      <c r="L18" s="240"/>
      <c r="M18" s="429"/>
      <c r="N18" s="433"/>
      <c r="O18" s="232"/>
    </row>
    <row r="19" spans="3:15" ht="17.25" customHeight="1">
      <c r="C19" s="238">
        <v>10</v>
      </c>
      <c r="D19" s="239" t="s">
        <v>254</v>
      </c>
      <c r="E19" s="234">
        <v>0</v>
      </c>
      <c r="F19" s="234">
        <v>0</v>
      </c>
      <c r="G19" s="234">
        <v>0</v>
      </c>
      <c r="H19" s="234">
        <v>0</v>
      </c>
      <c r="I19" s="234">
        <v>0</v>
      </c>
      <c r="J19" s="430">
        <v>0</v>
      </c>
      <c r="K19" s="434">
        <v>0</v>
      </c>
      <c r="L19" s="234">
        <v>0</v>
      </c>
      <c r="M19" s="430">
        <v>0</v>
      </c>
      <c r="N19" s="434">
        <v>0</v>
      </c>
      <c r="O19" s="232"/>
    </row>
    <row r="20" spans="3:15" ht="17.25" customHeight="1" thickBot="1">
      <c r="C20" s="241">
        <v>11</v>
      </c>
      <c r="D20" s="242" t="s">
        <v>119</v>
      </c>
      <c r="E20" s="243"/>
      <c r="F20" s="243"/>
      <c r="G20" s="243"/>
      <c r="H20" s="243"/>
      <c r="I20" s="243"/>
      <c r="J20" s="431"/>
      <c r="K20" s="435"/>
      <c r="L20" s="243"/>
      <c r="M20" s="431"/>
      <c r="N20" s="435"/>
      <c r="O20" s="232"/>
    </row>
    <row r="21" spans="3:15" ht="17.25" customHeight="1" thickBot="1">
      <c r="C21" s="252">
        <v>12</v>
      </c>
      <c r="D21" s="252" t="s">
        <v>255</v>
      </c>
      <c r="E21" s="348"/>
      <c r="F21" s="348"/>
      <c r="G21" s="348"/>
      <c r="H21" s="348"/>
      <c r="I21" s="348"/>
      <c r="J21" s="424"/>
      <c r="K21" s="425"/>
      <c r="L21" s="247">
        <v>6135.5839999999998</v>
      </c>
      <c r="M21" s="427">
        <v>0</v>
      </c>
      <c r="N21" s="426">
        <v>0</v>
      </c>
      <c r="O21" s="232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showGridLines="0" fitToPage="1">
      <pageMargins left="0.70866141732283472" right="0.70866141732283472" top="0.74803149606299213" bottom="0.74803149606299213" header="0.31496062992125978" footer="0.31496062992125978"/>
      <pageSetup paperSize="9" orientation="landscape" r:id="rId1"/>
      <headerFooter>
        <oddHeader>&amp;CPL
Załącznik 5</oddHeader>
        <oddFooter>&amp;C&amp;P</oddFooter>
      </headerFooter>
    </customSheetView>
  </customSheetViews>
  <mergeCells count="3">
    <mergeCell ref="E8:I8"/>
    <mergeCell ref="J8:K8"/>
    <mergeCell ref="L8:N8"/>
  </mergeCells>
  <pageMargins left="0.70866141732283472" right="0.70866141732283472" top="0.74803149606299213" bottom="0.74803149606299213" header="0.31496062992125978" footer="0.31496062992125978"/>
  <pageSetup paperSize="9" orientation="landscape" r:id="rId2"/>
  <headerFooter>
    <oddHeader>&amp;CPL
Załącznik 5</oddHeader>
    <oddFooter>&amp;C&amp;P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9D239"/>
  </sheetPr>
  <dimension ref="A4:I78"/>
  <sheetViews>
    <sheetView zoomScaleNormal="100" workbookViewId="0">
      <selection activeCell="L31" sqref="L31"/>
    </sheetView>
  </sheetViews>
  <sheetFormatPr defaultColWidth="8.85546875" defaultRowHeight="15"/>
  <cols>
    <col min="1" max="1" width="5" style="388" customWidth="1"/>
    <col min="2" max="2" width="6.42578125" style="388" customWidth="1"/>
    <col min="3" max="3" width="4.5703125" style="376" customWidth="1"/>
    <col min="4" max="4" width="71" style="376" customWidth="1"/>
    <col min="5" max="9" width="16.5703125" style="376" customWidth="1"/>
    <col min="10" max="16384" width="8.85546875" style="376"/>
  </cols>
  <sheetData>
    <row r="4" spans="3:9" ht="18.75">
      <c r="C4" s="375" t="s">
        <v>1027</v>
      </c>
    </row>
    <row r="5" spans="3:9">
      <c r="C5" s="377" t="s">
        <v>960</v>
      </c>
    </row>
    <row r="6" spans="3:9" ht="15.75" thickBot="1"/>
    <row r="7" spans="3:9">
      <c r="C7" s="378"/>
      <c r="D7" s="379"/>
      <c r="E7" s="443" t="s">
        <v>202</v>
      </c>
      <c r="F7" s="443" t="s">
        <v>203</v>
      </c>
      <c r="G7" s="443" t="s">
        <v>206</v>
      </c>
      <c r="H7" s="443" t="s">
        <v>204</v>
      </c>
      <c r="I7" s="443" t="s">
        <v>205</v>
      </c>
    </row>
    <row r="8" spans="3:9" ht="12" customHeight="1">
      <c r="C8" s="389"/>
      <c r="D8" s="389"/>
      <c r="E8" s="1011" t="s">
        <v>1062</v>
      </c>
      <c r="F8" s="1011" t="s">
        <v>1063</v>
      </c>
      <c r="G8" s="1011" t="s">
        <v>1064</v>
      </c>
      <c r="H8" s="1011" t="s">
        <v>1065</v>
      </c>
      <c r="I8" s="1011" t="s">
        <v>1066</v>
      </c>
    </row>
    <row r="9" spans="3:9" ht="14.25" customHeight="1" thickBot="1">
      <c r="C9" s="389"/>
      <c r="D9" s="389"/>
      <c r="E9" s="1012"/>
      <c r="F9" s="1012"/>
      <c r="G9" s="1012"/>
      <c r="H9" s="1012"/>
      <c r="I9" s="1012"/>
    </row>
    <row r="10" spans="3:9" ht="15.6" customHeight="1" thickBot="1">
      <c r="C10" s="1010" t="s">
        <v>1028</v>
      </c>
      <c r="D10" s="1010"/>
      <c r="E10" s="1010"/>
      <c r="F10" s="1010"/>
      <c r="G10" s="1010"/>
      <c r="H10" s="1010"/>
      <c r="I10" s="1010"/>
    </row>
    <row r="11" spans="3:9">
      <c r="C11" s="380">
        <v>1</v>
      </c>
      <c r="D11" s="381" t="s">
        <v>1029</v>
      </c>
      <c r="E11" s="382">
        <v>725396.54299999995</v>
      </c>
      <c r="F11" s="382">
        <v>730026.28500000003</v>
      </c>
      <c r="G11" s="382">
        <v>787260.62100000004</v>
      </c>
      <c r="H11" s="382">
        <v>763791.16799999995</v>
      </c>
      <c r="I11" s="382">
        <v>768691.897</v>
      </c>
    </row>
    <row r="12" spans="3:9" ht="22.5">
      <c r="C12" s="380">
        <v>2</v>
      </c>
      <c r="D12" s="381" t="s">
        <v>1030</v>
      </c>
      <c r="E12" s="382">
        <v>719722.04299999995</v>
      </c>
      <c r="F12" s="382">
        <v>724351.78500000003</v>
      </c>
      <c r="G12" s="382">
        <v>781586.12100000004</v>
      </c>
      <c r="H12" s="382">
        <v>758116.66799999995</v>
      </c>
      <c r="I12" s="382">
        <v>757342.897</v>
      </c>
    </row>
    <row r="13" spans="3:9" ht="33.75">
      <c r="C13" s="380" t="s">
        <v>391</v>
      </c>
      <c r="D13" s="381" t="s">
        <v>1031</v>
      </c>
      <c r="E13" s="382">
        <v>725396.54299999995</v>
      </c>
      <c r="F13" s="382">
        <v>730026.28500000003</v>
      </c>
      <c r="G13" s="382">
        <v>787260.62100000004</v>
      </c>
      <c r="H13" s="382">
        <v>763791.16799999995</v>
      </c>
      <c r="I13" s="382">
        <v>768691.897</v>
      </c>
    </row>
    <row r="14" spans="3:9">
      <c r="C14" s="380">
        <v>3</v>
      </c>
      <c r="D14" s="381" t="s">
        <v>1032</v>
      </c>
      <c r="E14" s="382">
        <v>725396.54299999995</v>
      </c>
      <c r="F14" s="382">
        <v>730026.28500000003</v>
      </c>
      <c r="G14" s="382">
        <v>787260.62100000004</v>
      </c>
      <c r="H14" s="382">
        <v>763791.16799999995</v>
      </c>
      <c r="I14" s="382">
        <v>768691.897</v>
      </c>
    </row>
    <row r="15" spans="3:9" ht="22.5">
      <c r="C15" s="380">
        <v>4</v>
      </c>
      <c r="D15" s="381" t="s">
        <v>1033</v>
      </c>
      <c r="E15" s="382">
        <v>719722.04299999995</v>
      </c>
      <c r="F15" s="382">
        <v>724351.78500000003</v>
      </c>
      <c r="G15" s="382">
        <v>781586.12100000004</v>
      </c>
      <c r="H15" s="382">
        <v>758116.66799999995</v>
      </c>
      <c r="I15" s="382">
        <v>757342.897</v>
      </c>
    </row>
    <row r="16" spans="3:9" ht="33.75">
      <c r="C16" s="380" t="s">
        <v>1034</v>
      </c>
      <c r="D16" s="381" t="s">
        <v>1035</v>
      </c>
      <c r="E16" s="382">
        <v>725396.54299999995</v>
      </c>
      <c r="F16" s="382">
        <v>730026.28500000003</v>
      </c>
      <c r="G16" s="382">
        <v>787260.62100000004</v>
      </c>
      <c r="H16" s="382">
        <v>763791.16799999995</v>
      </c>
      <c r="I16" s="382">
        <v>768691.897</v>
      </c>
    </row>
    <row r="17" spans="3:9">
      <c r="C17" s="380">
        <v>5</v>
      </c>
      <c r="D17" s="381" t="s">
        <v>355</v>
      </c>
      <c r="E17" s="382">
        <v>981359.625</v>
      </c>
      <c r="F17" s="382">
        <v>992285.147</v>
      </c>
      <c r="G17" s="382">
        <v>1055815.2609999999</v>
      </c>
      <c r="H17" s="382">
        <v>1038573.155</v>
      </c>
      <c r="I17" s="382">
        <v>1049632.798</v>
      </c>
    </row>
    <row r="18" spans="3:9" ht="22.5">
      <c r="C18" s="380">
        <v>6</v>
      </c>
      <c r="D18" s="381" t="s">
        <v>1036</v>
      </c>
      <c r="E18" s="382">
        <v>975685.125</v>
      </c>
      <c r="F18" s="382">
        <v>986610.647</v>
      </c>
      <c r="G18" s="382">
        <v>1050140.7609999999</v>
      </c>
      <c r="H18" s="382">
        <v>1032898.655</v>
      </c>
      <c r="I18" s="382">
        <v>1038283.798</v>
      </c>
    </row>
    <row r="19" spans="3:9" ht="34.5" thickBot="1">
      <c r="C19" s="383" t="s">
        <v>1037</v>
      </c>
      <c r="D19" s="384" t="s">
        <v>1038</v>
      </c>
      <c r="E19" s="385">
        <v>981359.625</v>
      </c>
      <c r="F19" s="385">
        <v>992285.147</v>
      </c>
      <c r="G19" s="385">
        <v>1055815.2609999999</v>
      </c>
      <c r="H19" s="385">
        <v>1038573.155</v>
      </c>
      <c r="I19" s="385">
        <v>1049632.798</v>
      </c>
    </row>
    <row r="20" spans="3:9" ht="15" customHeight="1" thickBot="1">
      <c r="C20" s="1010" t="s">
        <v>1039</v>
      </c>
      <c r="D20" s="1010"/>
      <c r="E20" s="1010"/>
      <c r="F20" s="1010"/>
      <c r="G20" s="1010"/>
      <c r="H20" s="1010"/>
      <c r="I20" s="1010"/>
    </row>
    <row r="21" spans="3:9">
      <c r="C21" s="380">
        <v>7</v>
      </c>
      <c r="D21" s="381" t="s">
        <v>1040</v>
      </c>
      <c r="E21" s="382">
        <v>5481987.517</v>
      </c>
      <c r="F21" s="382">
        <v>5648173.9890000001</v>
      </c>
      <c r="G21" s="382">
        <v>5835214.21</v>
      </c>
      <c r="H21" s="382">
        <v>6219278.1459999997</v>
      </c>
      <c r="I21" s="382">
        <v>6595570.1519999998</v>
      </c>
    </row>
    <row r="22" spans="3:9" ht="23.25" thickBot="1">
      <c r="C22" s="383">
        <v>8</v>
      </c>
      <c r="D22" s="384" t="s">
        <v>1041</v>
      </c>
      <c r="E22" s="385">
        <v>5475518.9009999996</v>
      </c>
      <c r="F22" s="385">
        <v>5640372.875</v>
      </c>
      <c r="G22" s="385">
        <v>5826762.426</v>
      </c>
      <c r="H22" s="385">
        <v>6209544.0800000001</v>
      </c>
      <c r="I22" s="385">
        <v>6583231.5980000002</v>
      </c>
    </row>
    <row r="23" spans="3:9" ht="15" customHeight="1" thickBot="1">
      <c r="C23" s="1010" t="s">
        <v>1042</v>
      </c>
      <c r="D23" s="1010"/>
      <c r="E23" s="1010"/>
      <c r="F23" s="1010"/>
      <c r="G23" s="1010"/>
      <c r="H23" s="1010"/>
      <c r="I23" s="1010"/>
    </row>
    <row r="24" spans="3:9">
      <c r="C24" s="380">
        <v>9</v>
      </c>
      <c r="D24" s="381" t="s">
        <v>1043</v>
      </c>
      <c r="E24" s="600">
        <v>0.1323</v>
      </c>
      <c r="F24" s="600">
        <v>0.1293</v>
      </c>
      <c r="G24" s="600">
        <v>0.13489999999999999</v>
      </c>
      <c r="H24" s="600">
        <v>0.12280000000000001</v>
      </c>
      <c r="I24" s="600">
        <v>0.11650000000000001</v>
      </c>
    </row>
    <row r="25" spans="3:9" ht="22.5">
      <c r="C25" s="380">
        <v>10</v>
      </c>
      <c r="D25" s="381" t="s">
        <v>1044</v>
      </c>
      <c r="E25" s="600">
        <v>0.13139999999999999</v>
      </c>
      <c r="F25" s="600">
        <v>0.12839999999999999</v>
      </c>
      <c r="G25" s="600">
        <v>0.1341</v>
      </c>
      <c r="H25" s="600">
        <v>0.1221</v>
      </c>
      <c r="I25" s="600">
        <v>0.115</v>
      </c>
    </row>
    <row r="26" spans="3:9" ht="33.75">
      <c r="C26" s="380" t="s">
        <v>1045</v>
      </c>
      <c r="D26" s="381" t="s">
        <v>1046</v>
      </c>
      <c r="E26" s="600">
        <v>0.13232364005764297</v>
      </c>
      <c r="F26" s="600">
        <v>0.12924996404532679</v>
      </c>
      <c r="G26" s="600">
        <v>0.1349154619980952</v>
      </c>
      <c r="H26" s="600">
        <v>0.12281026030187137</v>
      </c>
      <c r="I26" s="600">
        <v>0.1165466941120938</v>
      </c>
    </row>
    <row r="27" spans="3:9">
      <c r="C27" s="380">
        <v>11</v>
      </c>
      <c r="D27" s="381" t="s">
        <v>1047</v>
      </c>
      <c r="E27" s="600">
        <v>0.1323</v>
      </c>
      <c r="F27" s="600">
        <v>0.1293</v>
      </c>
      <c r="G27" s="600">
        <v>0.13489999999999999</v>
      </c>
      <c r="H27" s="600">
        <v>0.12280000000000001</v>
      </c>
      <c r="I27" s="600">
        <v>0.11650000000000001</v>
      </c>
    </row>
    <row r="28" spans="3:9" ht="22.5">
      <c r="C28" s="380">
        <v>12</v>
      </c>
      <c r="D28" s="381" t="s">
        <v>1048</v>
      </c>
      <c r="E28" s="600">
        <v>0.13139999999999999</v>
      </c>
      <c r="F28" s="600">
        <v>0.12839999999999999</v>
      </c>
      <c r="G28" s="600">
        <v>0.1341</v>
      </c>
      <c r="H28" s="600">
        <v>0.1221</v>
      </c>
      <c r="I28" s="600">
        <v>0.115</v>
      </c>
    </row>
    <row r="29" spans="3:9" ht="33.75">
      <c r="C29" s="380" t="s">
        <v>1049</v>
      </c>
      <c r="D29" s="381" t="s">
        <v>1050</v>
      </c>
      <c r="E29" s="600">
        <v>0.13232364005764297</v>
      </c>
      <c r="F29" s="600">
        <v>0.12924996404532679</v>
      </c>
      <c r="G29" s="600">
        <v>0.1349154619980952</v>
      </c>
      <c r="H29" s="600">
        <v>0.12281026030187137</v>
      </c>
      <c r="I29" s="600">
        <v>0.1165466941120938</v>
      </c>
    </row>
    <row r="30" spans="3:9">
      <c r="C30" s="380">
        <v>13</v>
      </c>
      <c r="D30" s="381" t="s">
        <v>1051</v>
      </c>
      <c r="E30" s="600">
        <v>0.17901529727252022</v>
      </c>
      <c r="F30" s="600">
        <v>0.17568246816272076</v>
      </c>
      <c r="G30" s="600">
        <v>0.18093856077993065</v>
      </c>
      <c r="H30" s="600">
        <v>0.16699255614865374</v>
      </c>
      <c r="I30" s="600">
        <v>0.15914208685684525</v>
      </c>
    </row>
    <row r="31" spans="3:9" ht="22.5">
      <c r="C31" s="380">
        <v>14</v>
      </c>
      <c r="D31" s="381" t="s">
        <v>1052</v>
      </c>
      <c r="E31" s="600">
        <v>0.17798017999390495</v>
      </c>
      <c r="F31" s="600">
        <v>0.17467780718537634</v>
      </c>
      <c r="G31" s="600">
        <v>0.179966102906786</v>
      </c>
      <c r="H31" s="600">
        <v>0.16608015122531875</v>
      </c>
      <c r="I31" s="600">
        <v>0.15742138648698281</v>
      </c>
    </row>
    <row r="32" spans="3:9" ht="34.5" thickBot="1">
      <c r="C32" s="383" t="s">
        <v>1053</v>
      </c>
      <c r="D32" s="384" t="s">
        <v>1054</v>
      </c>
      <c r="E32" s="601">
        <v>0.17901529727252022</v>
      </c>
      <c r="F32" s="601">
        <v>0.17568246816272076</v>
      </c>
      <c r="G32" s="601">
        <v>0.18093856077993065</v>
      </c>
      <c r="H32" s="601">
        <v>0.16699255614865374</v>
      </c>
      <c r="I32" s="601">
        <v>0.15914208685684525</v>
      </c>
    </row>
    <row r="33" spans="3:9" ht="15" customHeight="1" thickBot="1">
      <c r="C33" s="1010" t="s">
        <v>1055</v>
      </c>
      <c r="D33" s="1010"/>
      <c r="E33" s="1010"/>
      <c r="F33" s="1010"/>
      <c r="G33" s="1010"/>
      <c r="H33" s="1010"/>
      <c r="I33" s="1010"/>
    </row>
    <row r="34" spans="3:9">
      <c r="C34" s="380">
        <v>15</v>
      </c>
      <c r="D34" s="381" t="s">
        <v>1056</v>
      </c>
      <c r="E34" s="382">
        <v>26777894.594000001</v>
      </c>
      <c r="F34" s="382">
        <v>25322364.655999999</v>
      </c>
      <c r="G34" s="382">
        <v>24898215.612</v>
      </c>
      <c r="H34" s="382">
        <v>23314609.113000002</v>
      </c>
      <c r="I34" s="382">
        <v>24801524.074999999</v>
      </c>
    </row>
    <row r="35" spans="3:9">
      <c r="C35" s="380">
        <v>16</v>
      </c>
      <c r="D35" s="381" t="s">
        <v>1055</v>
      </c>
      <c r="E35" s="600">
        <v>2.7099999999999999E-2</v>
      </c>
      <c r="F35" s="600">
        <v>2.8799999999999999E-2</v>
      </c>
      <c r="G35" s="600">
        <v>3.1600000000000003E-2</v>
      </c>
      <c r="H35" s="600">
        <v>3.2800000000000003E-2</v>
      </c>
      <c r="I35" s="600">
        <v>3.1E-2</v>
      </c>
    </row>
    <row r="36" spans="3:9" ht="22.5">
      <c r="C36" s="380">
        <v>17</v>
      </c>
      <c r="D36" s="381" t="s">
        <v>1057</v>
      </c>
      <c r="E36" s="600">
        <v>2.69E-2</v>
      </c>
      <c r="F36" s="600">
        <v>2.86E-2</v>
      </c>
      <c r="G36" s="600">
        <v>3.1399999999999997E-2</v>
      </c>
      <c r="H36" s="600">
        <v>3.2500000000000001E-2</v>
      </c>
      <c r="I36" s="600">
        <v>3.0499999999999999E-2</v>
      </c>
    </row>
    <row r="37" spans="3:9" ht="34.5" thickBot="1">
      <c r="C37" s="444" t="s">
        <v>1058</v>
      </c>
      <c r="D37" s="445" t="s">
        <v>1059</v>
      </c>
      <c r="E37" s="602">
        <v>2.7089379280869089E-2</v>
      </c>
      <c r="F37" s="602">
        <v>2.882930938390954E-2</v>
      </c>
      <c r="G37" s="602">
        <v>3.1619158307094511E-2</v>
      </c>
      <c r="H37" s="602">
        <v>3.2760196162762059E-2</v>
      </c>
      <c r="I37" s="602">
        <v>3.0993736299247975E-2</v>
      </c>
    </row>
    <row r="58" spans="1:2">
      <c r="A58" s="386"/>
      <c r="B58" s="386"/>
    </row>
    <row r="59" spans="1:2">
      <c r="A59" s="386"/>
      <c r="B59" s="386"/>
    </row>
    <row r="77" spans="1:2">
      <c r="A77" s="386"/>
      <c r="B77" s="387"/>
    </row>
    <row r="78" spans="1:2">
      <c r="A78" s="386"/>
      <c r="B78" s="387"/>
    </row>
  </sheetData>
  <sheetProtection password="E30C" sheet="1" formatCells="0" formatColumns="0" formatRows="0" insertColumns="0" insertRows="0" insertHyperlinks="0" deleteColumns="0" deleteRows="0" sort="0" autoFilter="0" pivotTables="0"/>
  <customSheetViews>
    <customSheetView guid="{C4062AEF-AFF4-4DB8-A630-E5845AE8142C}" topLeftCell="A19">
      <selection activeCell="E30" sqref="E30:I30"/>
      <pageMargins left="0.7" right="0.7" top="0.75" bottom="0.75" header="0.3" footer="0.3"/>
      <pageSetup paperSize="9" orientation="portrait" r:id="rId1"/>
    </customSheetView>
  </customSheetViews>
  <mergeCells count="9">
    <mergeCell ref="C10:I10"/>
    <mergeCell ref="C20:I20"/>
    <mergeCell ref="C23:I23"/>
    <mergeCell ref="C33:I33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50</vt:i4>
      </vt:variant>
      <vt:variant>
        <vt:lpstr>Nazwane zakresy</vt:lpstr>
      </vt:variant>
      <vt:variant>
        <vt:i4>5</vt:i4>
      </vt:variant>
    </vt:vector>
  </HeadingPairs>
  <TitlesOfParts>
    <vt:vector size="55" baseType="lpstr">
      <vt:lpstr>Tytuł</vt:lpstr>
      <vt:lpstr>INDEKS</vt:lpstr>
      <vt:lpstr>EU OV1</vt:lpstr>
      <vt:lpstr>EU KM1</vt:lpstr>
      <vt:lpstr>EU LI 1</vt:lpstr>
      <vt:lpstr>EU LI 2</vt:lpstr>
      <vt:lpstr>EU LI3</vt:lpstr>
      <vt:lpstr>EU PV1</vt:lpstr>
      <vt:lpstr>IFRS9</vt:lpstr>
      <vt:lpstr>EU CC1</vt:lpstr>
      <vt:lpstr>EU CC2 </vt:lpstr>
      <vt:lpstr>EU CCA_obligacje</vt:lpstr>
      <vt:lpstr>EU CCA_akcje </vt:lpstr>
      <vt:lpstr>EU LR1 – LRSum</vt:lpstr>
      <vt:lpstr>EU LR2 - LRCom</vt:lpstr>
      <vt:lpstr>EU LR3 – LRSpl</vt:lpstr>
      <vt:lpstr>EU LIQ1</vt:lpstr>
      <vt:lpstr>EU LIQ2</vt:lpstr>
      <vt:lpstr>EU CR1</vt:lpstr>
      <vt:lpstr>EU CR1-A</vt:lpstr>
      <vt:lpstr>EU CR2</vt:lpstr>
      <vt:lpstr>EU CR2a</vt:lpstr>
      <vt:lpstr>EU CQ1</vt:lpstr>
      <vt:lpstr>EU CQ2</vt:lpstr>
      <vt:lpstr>EU CQ3</vt:lpstr>
      <vt:lpstr>EU CQ5</vt:lpstr>
      <vt:lpstr>EU CQ6</vt:lpstr>
      <vt:lpstr>EU CQ7</vt:lpstr>
      <vt:lpstr>EU CQ8</vt:lpstr>
      <vt:lpstr>EU CR3</vt:lpstr>
      <vt:lpstr>EU CR4</vt:lpstr>
      <vt:lpstr>EU CR5</vt:lpstr>
      <vt:lpstr>EU CCR1</vt:lpstr>
      <vt:lpstr>EU CCR2</vt:lpstr>
      <vt:lpstr>EU CCR3</vt:lpstr>
      <vt:lpstr>EU CCR5</vt:lpstr>
      <vt:lpstr>EU CCR6</vt:lpstr>
      <vt:lpstr>EU CCR8</vt:lpstr>
      <vt:lpstr>EU MR1</vt:lpstr>
      <vt:lpstr>EU OR1</vt:lpstr>
      <vt:lpstr>ORM</vt:lpstr>
      <vt:lpstr>EU REM1</vt:lpstr>
      <vt:lpstr>EU REM2</vt:lpstr>
      <vt:lpstr>EU REM3</vt:lpstr>
      <vt:lpstr>EU REM4</vt:lpstr>
      <vt:lpstr>EU REM5</vt:lpstr>
      <vt:lpstr>EU AE1</vt:lpstr>
      <vt:lpstr>EU AE2</vt:lpstr>
      <vt:lpstr>EU AE3</vt:lpstr>
      <vt:lpstr>EU IRRBB1</vt:lpstr>
      <vt:lpstr>'EU CCA_obligacje'!Obszar_wydruku</vt:lpstr>
      <vt:lpstr>'EU LI 1'!Obszar_wydruku</vt:lpstr>
      <vt:lpstr>'EU LI 2'!Obszar_wydruku</vt:lpstr>
      <vt:lpstr>'EU LI3'!Obszar_wydruku</vt:lpstr>
      <vt:lpstr>Tytuł!Obszar_wydruku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Poliszuk</dc:creator>
  <cp:lastModifiedBy>Maria Frydlewicz</cp:lastModifiedBy>
  <cp:lastPrinted>2021-06-09T06:26:09Z</cp:lastPrinted>
  <dcterms:created xsi:type="dcterms:W3CDTF">2015-06-05T18:19:34Z</dcterms:created>
  <dcterms:modified xsi:type="dcterms:W3CDTF">2023-06-22T09:28:01Z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BANK\Magdalena.Zielinska;Magdalena Zielińska</vt:lpwstr>
  </property>
  <property fmtid="{D5CDD505-2E9C-101B-9397-08002B2CF9AE}" pid="4" name="BPSClassificationDate">
    <vt:lpwstr>2022-04-05T09:53:14.7599729+02:00</vt:lpwstr>
  </property>
  <property fmtid="{D5CDD505-2E9C-101B-9397-08002B2CF9AE}" pid="5" name="BPSClassifiedBySID">
    <vt:lpwstr>BANK\S-1-5-21-2235066060-4034229115-1914166231-40522</vt:lpwstr>
  </property>
  <property fmtid="{D5CDD505-2E9C-101B-9397-08002B2CF9AE}" pid="6" name="BPSGRNItemId">
    <vt:lpwstr>GRN-db699c13-7ab9-4834-90ff-5ed14d1b9394</vt:lpwstr>
  </property>
  <property fmtid="{D5CDD505-2E9C-101B-9397-08002B2CF9AE}" pid="7" name="BPSHash">
    <vt:lpwstr>nzYZ/e8gRwlyZs+6L72V6m6Zoqf+exTxON/8R9tbohU=</vt:lpwstr>
  </property>
  <property fmtid="{D5CDD505-2E9C-101B-9397-08002B2CF9AE}" pid="8" name="BPSRefresh">
    <vt:lpwstr>False</vt:lpwstr>
  </property>
</Properties>
</file>